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19035" yWindow="-15" windowWidth="28800" windowHeight="12285" tabRatio="895"/>
  </bookViews>
  <sheets>
    <sheet name="1. 시설 일반 현황" sheetId="20" r:id="rId1"/>
    <sheet name="2. Data 수집·관리표" sheetId="21" r:id="rId2"/>
    <sheet name="3. LHVw 산정표(생활폐기물 소각시설)" sheetId="22" r:id="rId3"/>
    <sheet name="4. LHVw 산정표(사업장폐기물 소각시설-보일러일체형)" sheetId="24" r:id="rId4"/>
    <sheet name="5. LHVw 산정표(사업장폐기물 소각시설-보일러분리형)" sheetId="26" r:id="rId5"/>
    <sheet name="6. 에너지 회수효율 산정표" sheetId="23" r:id="rId6"/>
  </sheets>
  <calcPr calcId="145621"/>
</workbook>
</file>

<file path=xl/calcChain.xml><?xml version="1.0" encoding="utf-8"?>
<calcChain xmlns="http://schemas.openxmlformats.org/spreadsheetml/2006/main">
  <c r="L99" i="23" l="1"/>
  <c r="L69" i="23"/>
  <c r="L68" i="23"/>
  <c r="L18" i="23" l="1"/>
  <c r="K48" i="26"/>
  <c r="K64" i="24"/>
  <c r="K27" i="22"/>
  <c r="L77" i="23"/>
  <c r="L74" i="23"/>
  <c r="L73" i="23"/>
  <c r="L72" i="23"/>
  <c r="L71" i="23"/>
  <c r="L12" i="23"/>
  <c r="L13" i="23"/>
  <c r="L14" i="23"/>
  <c r="L15" i="23"/>
  <c r="L16" i="23"/>
  <c r="L11" i="23"/>
  <c r="J130" i="21"/>
  <c r="J127" i="21"/>
  <c r="J124" i="21"/>
  <c r="J121" i="21"/>
  <c r="J118" i="21"/>
  <c r="J108" i="21"/>
  <c r="J102" i="21"/>
  <c r="L104" i="23" l="1"/>
  <c r="L103" i="23"/>
  <c r="L101" i="23"/>
  <c r="L100" i="23"/>
  <c r="J97" i="21"/>
  <c r="L98" i="23"/>
  <c r="L96" i="23"/>
  <c r="L91" i="23"/>
  <c r="L92" i="23"/>
  <c r="L93" i="23"/>
  <c r="L90" i="23"/>
  <c r="L89" i="23"/>
  <c r="L80" i="23"/>
  <c r="L81" i="23"/>
  <c r="L82" i="23"/>
  <c r="L83" i="23"/>
  <c r="L84" i="23"/>
  <c r="L85" i="23"/>
  <c r="L86" i="23"/>
  <c r="L79" i="23"/>
  <c r="L70" i="23"/>
  <c r="L78" i="23" s="1"/>
  <c r="L102" i="23" s="1"/>
  <c r="L105" i="23" s="1"/>
  <c r="L66" i="23"/>
  <c r="L64" i="23"/>
  <c r="L55" i="23"/>
  <c r="L56" i="23"/>
  <c r="L57" i="23"/>
  <c r="L58" i="23"/>
  <c r="L59" i="23"/>
  <c r="L54" i="23"/>
  <c r="L48" i="23"/>
  <c r="L46" i="23"/>
  <c r="L42" i="23"/>
  <c r="L33" i="23"/>
  <c r="L34" i="23"/>
  <c r="L35" i="23"/>
  <c r="L36" i="23"/>
  <c r="L37" i="23"/>
  <c r="L32" i="23"/>
  <c r="L26" i="23"/>
  <c r="L24" i="23"/>
  <c r="L20" i="23"/>
  <c r="L9" i="23"/>
  <c r="L8" i="23"/>
  <c r="L4" i="23"/>
  <c r="L3" i="23"/>
  <c r="K50" i="26"/>
  <c r="K49" i="26"/>
  <c r="K47" i="26"/>
  <c r="K44" i="26"/>
  <c r="K40" i="26"/>
  <c r="K39" i="26"/>
  <c r="K49" i="24"/>
  <c r="K38" i="26"/>
  <c r="K37" i="26"/>
  <c r="K35" i="26"/>
  <c r="K34" i="26"/>
  <c r="K30" i="26"/>
  <c r="K28" i="26"/>
  <c r="K27" i="26"/>
  <c r="K26" i="26"/>
  <c r="K25" i="26"/>
  <c r="K29" i="26"/>
  <c r="K24" i="26"/>
  <c r="K20" i="26"/>
  <c r="K19" i="26"/>
  <c r="K14" i="26"/>
  <c r="K18" i="26" s="1"/>
  <c r="K13" i="26"/>
  <c r="K9" i="26"/>
  <c r="K8" i="26"/>
  <c r="K12" i="26" s="1"/>
  <c r="K7" i="26"/>
  <c r="K6" i="26"/>
  <c r="K4" i="26"/>
  <c r="K3" i="26"/>
  <c r="K5" i="26" s="1"/>
  <c r="K66" i="24"/>
  <c r="K65" i="24"/>
  <c r="K63" i="24"/>
  <c r="K62" i="24"/>
  <c r="K60" i="24"/>
  <c r="K59" i="24"/>
  <c r="K58" i="24"/>
  <c r="K57" i="24"/>
  <c r="K56" i="24"/>
  <c r="K54" i="24"/>
  <c r="K50" i="24"/>
  <c r="K48" i="24"/>
  <c r="K47" i="24"/>
  <c r="K45" i="24"/>
  <c r="K44" i="24"/>
  <c r="K42" i="24"/>
  <c r="K41" i="24"/>
  <c r="K40" i="24"/>
  <c r="K37" i="24"/>
  <c r="K36" i="24"/>
  <c r="K35" i="24"/>
  <c r="K34" i="24"/>
  <c r="K33" i="24"/>
  <c r="K32" i="24"/>
  <c r="K31" i="24"/>
  <c r="K29" i="24"/>
  <c r="K27" i="24"/>
  <c r="K26" i="24"/>
  <c r="K25" i="24"/>
  <c r="K24" i="24"/>
  <c r="K20" i="24"/>
  <c r="K19" i="24"/>
  <c r="K18" i="24"/>
  <c r="K14" i="24"/>
  <c r="K13" i="24"/>
  <c r="K7" i="24"/>
  <c r="K8" i="24"/>
  <c r="K9" i="24"/>
  <c r="K6" i="24"/>
  <c r="K4" i="24"/>
  <c r="K3" i="24"/>
  <c r="K26" i="22"/>
  <c r="K25" i="22"/>
  <c r="K20" i="22"/>
  <c r="K14" i="22"/>
  <c r="K15" i="22"/>
  <c r="K16" i="22"/>
  <c r="K13" i="22"/>
  <c r="K12" i="22"/>
  <c r="K11" i="22"/>
  <c r="K10" i="22"/>
  <c r="K9" i="22"/>
  <c r="K7" i="22"/>
  <c r="K5" i="22"/>
  <c r="K4" i="22"/>
  <c r="K3" i="22"/>
  <c r="K36" i="26" l="1"/>
  <c r="K33" i="26" l="1"/>
  <c r="K5" i="24"/>
  <c r="K12" i="24" s="1"/>
  <c r="K30" i="24"/>
  <c r="K43" i="24"/>
  <c r="K46" i="24"/>
  <c r="K53" i="24" l="1"/>
  <c r="K8" i="22" l="1"/>
  <c r="J8" i="21"/>
  <c r="J4" i="21"/>
  <c r="L10" i="23" l="1"/>
  <c r="L67" i="23" l="1"/>
  <c r="L44" i="23"/>
  <c r="L52" i="23" s="1"/>
  <c r="L38" i="23"/>
  <c r="L60" i="23"/>
  <c r="L62" i="23" s="1"/>
  <c r="L65" i="23"/>
  <c r="L22" i="23"/>
  <c r="L30" i="23" s="1"/>
  <c r="L6" i="23"/>
  <c r="L7" i="23" s="1"/>
  <c r="L5" i="23"/>
  <c r="L40" i="23" l="1"/>
  <c r="K43" i="26" l="1"/>
  <c r="K46" i="26"/>
</calcChain>
</file>

<file path=xl/sharedStrings.xml><?xml version="1.0" encoding="utf-8"?>
<sst xmlns="http://schemas.openxmlformats.org/spreadsheetml/2006/main" count="2793" uniqueCount="1273">
  <si>
    <t>(2-2)</t>
    <phoneticPr fontId="3" type="noConversion"/>
  </si>
  <si>
    <t>(3-1)</t>
    <phoneticPr fontId="3" type="noConversion"/>
  </si>
  <si>
    <t>(5-2)</t>
    <phoneticPr fontId="3" type="noConversion"/>
  </si>
  <si>
    <t>유량</t>
    <phoneticPr fontId="3" type="noConversion"/>
  </si>
  <si>
    <t>온도</t>
    <phoneticPr fontId="3" type="noConversion"/>
  </si>
  <si>
    <t>압력</t>
    <phoneticPr fontId="3" type="noConversion"/>
  </si>
  <si>
    <t>공급 1</t>
    <phoneticPr fontId="3" type="noConversion"/>
  </si>
  <si>
    <t>공급 2</t>
    <phoneticPr fontId="3" type="noConversion"/>
  </si>
  <si>
    <t>-</t>
    <phoneticPr fontId="3" type="noConversion"/>
  </si>
  <si>
    <t>ton/yr</t>
    <phoneticPr fontId="3" type="noConversion"/>
  </si>
  <si>
    <t>℃</t>
    <phoneticPr fontId="3" type="noConversion"/>
  </si>
  <si>
    <t>F1</t>
    <phoneticPr fontId="3" type="noConversion"/>
  </si>
  <si>
    <t>F3</t>
    <phoneticPr fontId="3" type="noConversion"/>
  </si>
  <si>
    <t>P2</t>
    <phoneticPr fontId="3" type="noConversion"/>
  </si>
  <si>
    <t>구분</t>
    <phoneticPr fontId="3" type="noConversion"/>
  </si>
  <si>
    <t>Gcal/yr</t>
    <phoneticPr fontId="3" type="noConversion"/>
  </si>
  <si>
    <t>O / X</t>
    <phoneticPr fontId="3" type="noConversion"/>
  </si>
  <si>
    <t>%</t>
    <phoneticPr fontId="3" type="noConversion"/>
  </si>
  <si>
    <t>kcal/kg</t>
    <phoneticPr fontId="3" type="noConversion"/>
  </si>
  <si>
    <t>(2-1)</t>
    <phoneticPr fontId="3" type="noConversion"/>
  </si>
  <si>
    <t>(11-1)</t>
    <phoneticPr fontId="3" type="noConversion"/>
  </si>
  <si>
    <t>(B-2)</t>
  </si>
  <si>
    <t>(B-3)</t>
  </si>
  <si>
    <t>(D-5)</t>
    <phoneticPr fontId="3" type="noConversion"/>
  </si>
  <si>
    <t>T6</t>
    <phoneticPr fontId="3" type="noConversion"/>
  </si>
  <si>
    <t>T5</t>
    <phoneticPr fontId="3" type="noConversion"/>
  </si>
  <si>
    <t>F7</t>
    <phoneticPr fontId="3" type="noConversion"/>
  </si>
  <si>
    <t>(5-1)</t>
    <phoneticPr fontId="3" type="noConversion"/>
  </si>
  <si>
    <t>F6</t>
    <phoneticPr fontId="3" type="noConversion"/>
  </si>
  <si>
    <t>W</t>
    <phoneticPr fontId="3" type="noConversion"/>
  </si>
  <si>
    <t>F5</t>
    <phoneticPr fontId="3" type="noConversion"/>
  </si>
  <si>
    <t>T7</t>
    <phoneticPr fontId="3" type="noConversion"/>
  </si>
  <si>
    <t>F8</t>
    <phoneticPr fontId="3" type="noConversion"/>
  </si>
  <si>
    <t>(a-7)</t>
  </si>
  <si>
    <t>(b-2)</t>
  </si>
  <si>
    <t>측정</t>
    <phoneticPr fontId="3" type="noConversion"/>
  </si>
  <si>
    <t>M2</t>
    <phoneticPr fontId="3" type="noConversion"/>
  </si>
  <si>
    <t>W1</t>
    <phoneticPr fontId="3" type="noConversion"/>
  </si>
  <si>
    <t>T3</t>
    <phoneticPr fontId="3" type="noConversion"/>
  </si>
  <si>
    <t>P1</t>
    <phoneticPr fontId="3" type="noConversion"/>
  </si>
  <si>
    <t>T1</t>
    <phoneticPr fontId="3" type="noConversion"/>
  </si>
  <si>
    <t>F2</t>
    <phoneticPr fontId="3" type="noConversion"/>
  </si>
  <si>
    <t>PW</t>
    <phoneticPr fontId="3" type="noConversion"/>
  </si>
  <si>
    <t>1호기</t>
    <phoneticPr fontId="3" type="noConversion"/>
  </si>
  <si>
    <t>측면(벽면)</t>
    <phoneticPr fontId="3" type="noConversion"/>
  </si>
  <si>
    <t>상부(지붕)</t>
    <phoneticPr fontId="3" type="noConversion"/>
  </si>
  <si>
    <t>합계</t>
    <phoneticPr fontId="3" type="noConversion"/>
  </si>
  <si>
    <t>수분</t>
    <phoneticPr fontId="3" type="noConversion"/>
  </si>
  <si>
    <t>강열감량</t>
    <phoneticPr fontId="3" type="noConversion"/>
  </si>
  <si>
    <t>소각로</t>
    <phoneticPr fontId="3" type="noConversion"/>
  </si>
  <si>
    <t>발생량</t>
    <phoneticPr fontId="3" type="noConversion"/>
  </si>
  <si>
    <t>투입량</t>
    <phoneticPr fontId="3" type="noConversion"/>
  </si>
  <si>
    <t>방지시설 구성</t>
    <phoneticPr fontId="3" type="noConversion"/>
  </si>
  <si>
    <t>폐열보일러 형태</t>
    <phoneticPr fontId="3" type="noConversion"/>
  </si>
  <si>
    <t>대상 호기 용량</t>
    <phoneticPr fontId="3" type="noConversion"/>
  </si>
  <si>
    <t>소각 대상 폐기물</t>
    <phoneticPr fontId="3" type="noConversion"/>
  </si>
  <si>
    <t>소각로 유형</t>
    <phoneticPr fontId="3" type="noConversion"/>
  </si>
  <si>
    <t>허가 사항</t>
    <phoneticPr fontId="3" type="noConversion"/>
  </si>
  <si>
    <t>사업장명</t>
    <phoneticPr fontId="3" type="noConversion"/>
  </si>
  <si>
    <t>(7-1)</t>
    <phoneticPr fontId="3" type="noConversion"/>
  </si>
  <si>
    <t>(6-1)</t>
    <phoneticPr fontId="3" type="noConversion"/>
  </si>
  <si>
    <t>(4-3)</t>
    <phoneticPr fontId="3" type="noConversion"/>
  </si>
  <si>
    <t>(4-2)</t>
    <phoneticPr fontId="3" type="noConversion"/>
  </si>
  <si>
    <t>(4-1)</t>
    <phoneticPr fontId="3" type="noConversion"/>
  </si>
  <si>
    <t>kcal/kg·℃</t>
    <phoneticPr fontId="3" type="noConversion"/>
  </si>
  <si>
    <t>6.0 ton/hr</t>
    <phoneticPr fontId="3" type="noConversion"/>
  </si>
  <si>
    <t>일체형</t>
    <phoneticPr fontId="3" type="noConversion"/>
  </si>
  <si>
    <t>공급 A</t>
    <phoneticPr fontId="3" type="noConversion"/>
  </si>
  <si>
    <t>공급 B</t>
    <phoneticPr fontId="3" type="noConversion"/>
  </si>
  <si>
    <t>(9-2)</t>
  </si>
  <si>
    <t>(9-3)</t>
  </si>
  <si>
    <t>(9-4)</t>
  </si>
  <si>
    <t>(9-5)</t>
  </si>
  <si>
    <t>W2</t>
  </si>
  <si>
    <t>W3</t>
  </si>
  <si>
    <t>W4</t>
  </si>
  <si>
    <t>(9-6)</t>
  </si>
  <si>
    <t>(8-2)</t>
  </si>
  <si>
    <t>(8-3)</t>
  </si>
  <si>
    <t>(8-4)</t>
  </si>
  <si>
    <t>(8-5)</t>
  </si>
  <si>
    <t>T8</t>
    <phoneticPr fontId="3" type="noConversion"/>
  </si>
  <si>
    <t>F9</t>
    <phoneticPr fontId="3" type="noConversion"/>
  </si>
  <si>
    <t>T9</t>
    <phoneticPr fontId="3" type="noConversion"/>
  </si>
  <si>
    <t>(10-2)</t>
  </si>
  <si>
    <t>(10-3)</t>
  </si>
  <si>
    <t>(11-2)</t>
  </si>
  <si>
    <t>(11-3)</t>
  </si>
  <si>
    <t>(12-2)</t>
  </si>
  <si>
    <t>(12-3)</t>
  </si>
  <si>
    <t>(C-4)</t>
  </si>
  <si>
    <t>(C-5)</t>
  </si>
  <si>
    <t>구분</t>
    <phoneticPr fontId="3" type="noConversion"/>
  </si>
  <si>
    <t>데이터</t>
    <phoneticPr fontId="3" type="noConversion"/>
  </si>
  <si>
    <t>단위</t>
    <phoneticPr fontId="3" type="noConversion"/>
  </si>
  <si>
    <t>-</t>
    <phoneticPr fontId="3" type="noConversion"/>
  </si>
  <si>
    <t>MWh/yr</t>
  </si>
  <si>
    <t>kcal/kg</t>
  </si>
  <si>
    <t>산정 항목</t>
    <phoneticPr fontId="3" type="noConversion"/>
  </si>
  <si>
    <t>기호</t>
    <phoneticPr fontId="3" type="noConversion"/>
  </si>
  <si>
    <t>계측기</t>
    <phoneticPr fontId="3" type="noConversion"/>
  </si>
  <si>
    <t>데이터
관리번호</t>
    <phoneticPr fontId="3" type="noConversion"/>
  </si>
  <si>
    <t>데이터 입력 및 산정 방법</t>
    <phoneticPr fontId="3" type="noConversion"/>
  </si>
  <si>
    <t>예시</t>
    <phoneticPr fontId="3" type="noConversion"/>
  </si>
  <si>
    <t>(A-1)</t>
    <phoneticPr fontId="3" type="noConversion"/>
  </si>
  <si>
    <t>폐기물 투입량</t>
    <phoneticPr fontId="3" type="noConversion"/>
  </si>
  <si>
    <t>전체 호기 투입량</t>
    <phoneticPr fontId="3" type="noConversion"/>
  </si>
  <si>
    <t>ton/yr</t>
    <phoneticPr fontId="3" type="noConversion"/>
  </si>
  <si>
    <t>M1</t>
    <phoneticPr fontId="3" type="noConversion"/>
  </si>
  <si>
    <t>대상 호기 투입량</t>
    <phoneticPr fontId="3" type="noConversion"/>
  </si>
  <si>
    <t>대상 호기 투입 비율</t>
    <phoneticPr fontId="3" type="noConversion"/>
  </si>
  <si>
    <t>폐기물 저위발열량</t>
    <phoneticPr fontId="3" type="noConversion"/>
  </si>
  <si>
    <t>kcal/kg</t>
    <phoneticPr fontId="3" type="noConversion"/>
  </si>
  <si>
    <t>▶ 대상호기 투입 폐기물 저위발열량 산정 결과값을 기입</t>
    <phoneticPr fontId="3" type="noConversion"/>
  </si>
  <si>
    <t>(A)</t>
    <phoneticPr fontId="3" type="noConversion"/>
  </si>
  <si>
    <t>Gcal/yr</t>
    <phoneticPr fontId="3" type="noConversion"/>
  </si>
  <si>
    <t>(B-1)</t>
    <phoneticPr fontId="3" type="noConversion"/>
  </si>
  <si>
    <t>증기 생산량</t>
    <phoneticPr fontId="3" type="noConversion"/>
  </si>
  <si>
    <t>전체 호기 생산량</t>
    <phoneticPr fontId="3" type="noConversion"/>
  </si>
  <si>
    <t>F3</t>
    <phoneticPr fontId="3" type="noConversion"/>
  </si>
  <si>
    <t>대상 호기 생산량</t>
    <phoneticPr fontId="3" type="noConversion"/>
  </si>
  <si>
    <t>대상 호기 생산 비율</t>
    <phoneticPr fontId="3" type="noConversion"/>
  </si>
  <si>
    <t>전체 호기 생산 
증기 또는 온수 내부 사용량</t>
    <phoneticPr fontId="3" type="noConversion"/>
  </si>
  <si>
    <t>공급 A</t>
    <phoneticPr fontId="3" type="noConversion"/>
  </si>
  <si>
    <t>대상 호기 생산 
증기 또는 온수 내부 사용량</t>
  </si>
  <si>
    <t>내부 사용
증기 또는 온수 압력</t>
  </si>
  <si>
    <t>내부 사용 
증기 또는 온수 엔탈피</t>
  </si>
  <si>
    <t>내부사용 응축수
회수 여부</t>
  </si>
  <si>
    <t>내부사용 응축수
회수 유량</t>
  </si>
  <si>
    <t>내부사용 응축수
회수 온도</t>
  </si>
  <si>
    <t>내부사용 응축수
회수 에너지</t>
  </si>
  <si>
    <t>내부 사용
증기 또는 온수 에너지</t>
  </si>
  <si>
    <t>내부 사용
증기 또는 온수의 순 에너지</t>
  </si>
  <si>
    <t>공급 1</t>
    <phoneticPr fontId="3" type="noConversion"/>
  </si>
  <si>
    <t>공급 2</t>
    <phoneticPr fontId="3" type="noConversion"/>
  </si>
  <si>
    <r>
      <t>kL/yr, 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</si>
  <si>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F1</t>
    <phoneticPr fontId="3" type="noConversion"/>
  </si>
  <si>
    <r>
      <t>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</si>
  <si>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유량</t>
    <phoneticPr fontId="3" type="noConversion"/>
  </si>
  <si>
    <t>온도</t>
    <phoneticPr fontId="3" type="noConversion"/>
  </si>
  <si>
    <t>℃</t>
    <phoneticPr fontId="3" type="noConversion"/>
  </si>
  <si>
    <t>압력</t>
    <phoneticPr fontId="3" type="noConversion"/>
  </si>
  <si>
    <t>T2</t>
    <phoneticPr fontId="3" type="noConversion"/>
  </si>
  <si>
    <r>
      <t>kg/cm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2</t>
    </r>
    <r>
      <rPr>
        <b/>
        <sz val="12"/>
        <color theme="1"/>
        <rFont val="맑은 고딕"/>
        <family val="3"/>
        <charset val="129"/>
        <scheme val="major"/>
      </rPr>
      <t>.G</t>
    </r>
    <phoneticPr fontId="3" type="noConversion"/>
  </si>
  <si>
    <t>P2</t>
    <phoneticPr fontId="3" type="noConversion"/>
  </si>
  <si>
    <t>O / X</t>
    <phoneticPr fontId="3" type="noConversion"/>
  </si>
  <si>
    <t>공급 B</t>
    <phoneticPr fontId="3" type="noConversion"/>
  </si>
  <si>
    <t>P3</t>
    <phoneticPr fontId="3" type="noConversion"/>
  </si>
  <si>
    <t>P4</t>
    <phoneticPr fontId="3" type="noConversion"/>
  </si>
  <si>
    <t>F8</t>
    <phoneticPr fontId="3" type="noConversion"/>
  </si>
  <si>
    <t>(13-1)</t>
    <phoneticPr fontId="3" type="noConversion"/>
  </si>
  <si>
    <t>(a-1)</t>
    <phoneticPr fontId="3" type="noConversion"/>
  </si>
  <si>
    <t>(a-2)</t>
    <phoneticPr fontId="3" type="noConversion"/>
  </si>
  <si>
    <t>대상 호기 폐기물 투입량</t>
    <phoneticPr fontId="3" type="noConversion"/>
  </si>
  <si>
    <t>(a-3)</t>
    <phoneticPr fontId="3" type="noConversion"/>
  </si>
  <si>
    <t>(b-1)</t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</si>
  <si>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phoneticPr fontId="3" type="noConversion"/>
  </si>
  <si>
    <t>(b)</t>
    <phoneticPr fontId="3" type="noConversion"/>
  </si>
  <si>
    <t>생산된 증기 엔탈피</t>
    <phoneticPr fontId="3" type="noConversion"/>
  </si>
  <si>
    <t>▶ 연간 대상호기에서 생산된 증기의 평균 온도 및 압력에 해당하는 과열증기표 상의 엔탈피 값을 기입</t>
    <phoneticPr fontId="3" type="noConversion"/>
  </si>
  <si>
    <t>폐열보일러 급수 엔탈피</t>
    <phoneticPr fontId="3" type="noConversion"/>
  </si>
  <si>
    <t>생산된 증기 순 엔탈피</t>
    <phoneticPr fontId="3" type="noConversion"/>
  </si>
  <si>
    <t>폐열보일러 후단 배출가스 온도</t>
    <phoneticPr fontId="3" type="noConversion"/>
  </si>
  <si>
    <t>kcal/kg·℃</t>
    <phoneticPr fontId="3" type="noConversion"/>
  </si>
  <si>
    <t>(8-2)</t>
    <phoneticPr fontId="3" type="noConversion"/>
  </si>
  <si>
    <t>내부 사용
증기 또는 온수 온도</t>
    <phoneticPr fontId="3" type="noConversion"/>
  </si>
  <si>
    <t>(8-3)</t>
    <phoneticPr fontId="3" type="noConversion"/>
  </si>
  <si>
    <t>bar.G, kg/cm2.G</t>
    <phoneticPr fontId="3" type="noConversion"/>
  </si>
  <si>
    <t>(8-4)</t>
    <phoneticPr fontId="3" type="noConversion"/>
  </si>
  <si>
    <t>전체 호기 생산 
증기 또는 온수 외부 공급량</t>
    <phoneticPr fontId="3" type="noConversion"/>
  </si>
  <si>
    <t>(9-3)</t>
    <phoneticPr fontId="3" type="noConversion"/>
  </si>
  <si>
    <t>대상 호기 생산
증기 또는 온수 외부 공급량</t>
    <phoneticPr fontId="3" type="noConversion"/>
  </si>
  <si>
    <t>외부 공급
증기 또는 온수의 온도</t>
    <phoneticPr fontId="3" type="noConversion"/>
  </si>
  <si>
    <t>(9-4)</t>
    <phoneticPr fontId="3" type="noConversion"/>
  </si>
  <si>
    <t>외부 공급
증기 또는 온수의 압력</t>
    <phoneticPr fontId="3" type="noConversion"/>
  </si>
  <si>
    <t>(9-5)</t>
    <phoneticPr fontId="3" type="noConversion"/>
  </si>
  <si>
    <t>외부 공급
증기 또는 온수의 엔탈피</t>
    <phoneticPr fontId="3" type="noConversion"/>
  </si>
  <si>
    <t>▶ 연간 생산된 증기 중 시스템 경계 외부로 공급 · 판매된 증기 또는 온수의 평균 온도 및 압력에 해당하는 엔탈피 값을 기입</t>
    <phoneticPr fontId="3" type="noConversion"/>
  </si>
  <si>
    <t>외부공급 응축수
회수 여부</t>
    <phoneticPr fontId="3" type="noConversion"/>
  </si>
  <si>
    <t>외부공급 응축수
회수 유량</t>
    <phoneticPr fontId="3" type="noConversion"/>
  </si>
  <si>
    <t>외부공급 응축수
회수 온도</t>
    <phoneticPr fontId="3" type="noConversion"/>
  </si>
  <si>
    <t>외부공급 응축수
회수 에너지</t>
    <phoneticPr fontId="3" type="noConversion"/>
  </si>
  <si>
    <t>외부 공급
증기 또는 온수 에너지</t>
    <phoneticPr fontId="3" type="noConversion"/>
  </si>
  <si>
    <t>W2</t>
    <phoneticPr fontId="3" type="noConversion"/>
  </si>
  <si>
    <t>W3</t>
    <phoneticPr fontId="3" type="noConversion"/>
  </si>
  <si>
    <t>외부 공급
증기 또는 온수의 순 에너지</t>
    <phoneticPr fontId="3" type="noConversion"/>
  </si>
  <si>
    <t>외부 공급 전기 에너지</t>
    <phoneticPr fontId="3" type="noConversion"/>
  </si>
  <si>
    <t>(B)</t>
    <phoneticPr fontId="3" type="noConversion"/>
  </si>
  <si>
    <r>
      <t>E</t>
    </r>
    <r>
      <rPr>
        <b/>
        <vertAlign val="subscript"/>
        <sz val="12"/>
        <color theme="1"/>
        <rFont val="맑은 고딕"/>
        <family val="3"/>
        <charset val="129"/>
        <scheme val="major"/>
      </rPr>
      <t>p</t>
    </r>
    <phoneticPr fontId="3" type="noConversion"/>
  </si>
  <si>
    <t>(C-1)</t>
    <phoneticPr fontId="3" type="noConversion"/>
  </si>
  <si>
    <t>W4</t>
    <phoneticPr fontId="3" type="noConversion"/>
  </si>
  <si>
    <t>(C)</t>
    <phoneticPr fontId="3" type="noConversion"/>
  </si>
  <si>
    <r>
      <t>E</t>
    </r>
    <r>
      <rPr>
        <b/>
        <vertAlign val="subscript"/>
        <sz val="12"/>
        <color theme="1"/>
        <rFont val="맑은 고딕"/>
        <family val="3"/>
        <charset val="129"/>
        <scheme val="major"/>
      </rPr>
      <t>f</t>
    </r>
    <phoneticPr fontId="3" type="noConversion"/>
  </si>
  <si>
    <t>(D-1)</t>
    <phoneticPr fontId="3" type="noConversion"/>
  </si>
  <si>
    <t>시설 일반 현황</t>
    <phoneticPr fontId="3" type="noConversion"/>
  </si>
  <si>
    <t>2호기</t>
    <phoneticPr fontId="3" type="noConversion"/>
  </si>
  <si>
    <t>반건식반응탑, 여과집진기, 선택적 촉매 반응탑</t>
    <phoneticPr fontId="3" type="noConversion"/>
  </si>
  <si>
    <t>소각처분시설</t>
    <phoneticPr fontId="3" type="noConversion"/>
  </si>
  <si>
    <t>8.0 ton/hr</t>
    <phoneticPr fontId="3" type="noConversion"/>
  </si>
  <si>
    <t>운영 호기</t>
    <phoneticPr fontId="3" type="noConversion"/>
  </si>
  <si>
    <t>담당자 정보</t>
    <phoneticPr fontId="3" type="noConversion"/>
  </si>
  <si>
    <t>성함</t>
    <phoneticPr fontId="3" type="noConversion"/>
  </si>
  <si>
    <t>주소</t>
    <phoneticPr fontId="3" type="noConversion"/>
  </si>
  <si>
    <t>OO시 OO구 OO동 OOOO</t>
    <phoneticPr fontId="3" type="noConversion"/>
  </si>
  <si>
    <t>연락처</t>
    <phoneticPr fontId="3" type="noConversion"/>
  </si>
  <si>
    <t>E-mail</t>
    <phoneticPr fontId="3" type="noConversion"/>
  </si>
  <si>
    <t>Fax</t>
    <phoneticPr fontId="3" type="noConversion"/>
  </si>
  <si>
    <t>생활폐기물
(일반, 음식물)</t>
    <phoneticPr fontId="3" type="noConversion"/>
  </si>
  <si>
    <t>소속</t>
    <phoneticPr fontId="3" type="noConversion"/>
  </si>
  <si>
    <t>직함</t>
    <phoneticPr fontId="3" type="noConversion"/>
  </si>
  <si>
    <t>OO시
자원회수시설</t>
    <phoneticPr fontId="3" type="noConversion"/>
  </si>
  <si>
    <t>구분</t>
    <phoneticPr fontId="3" type="noConversion"/>
  </si>
  <si>
    <t>관리 항목</t>
    <phoneticPr fontId="3" type="noConversion"/>
  </si>
  <si>
    <t>기호</t>
    <phoneticPr fontId="3" type="noConversion"/>
  </si>
  <si>
    <t>단위</t>
    <phoneticPr fontId="3" type="noConversion"/>
  </si>
  <si>
    <t>계측기</t>
    <phoneticPr fontId="3" type="noConversion"/>
  </si>
  <si>
    <t>작성 방법</t>
    <phoneticPr fontId="3" type="noConversion"/>
  </si>
  <si>
    <t>예시</t>
    <phoneticPr fontId="3" type="noConversion"/>
  </si>
  <si>
    <t>데이터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</si>
  <si>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</si>
  <si>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</si>
  <si>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</si>
  <si>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</si>
  <si>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(1-3)</t>
    <phoneticPr fontId="3" type="noConversion"/>
  </si>
  <si>
    <t>1호기</t>
    <phoneticPr fontId="3" type="noConversion"/>
  </si>
  <si>
    <t>-</t>
    <phoneticPr fontId="3" type="noConversion"/>
  </si>
  <si>
    <t>-</t>
    <phoneticPr fontId="3" type="noConversion"/>
  </si>
  <si>
    <t>합계</t>
    <phoneticPr fontId="3" type="noConversion"/>
  </si>
  <si>
    <t>ton/yr</t>
    <phoneticPr fontId="3" type="noConversion"/>
  </si>
  <si>
    <t>M1</t>
    <phoneticPr fontId="3" type="noConversion"/>
  </si>
  <si>
    <t>일반</t>
    <phoneticPr fontId="3" type="noConversion"/>
  </si>
  <si>
    <t>지정</t>
    <phoneticPr fontId="3" type="noConversion"/>
  </si>
  <si>
    <t>기타</t>
    <phoneticPr fontId="3" type="noConversion"/>
  </si>
  <si>
    <t>공급 1</t>
    <phoneticPr fontId="3" type="noConversion"/>
  </si>
  <si>
    <t>LNG</t>
    <phoneticPr fontId="3" type="noConversion"/>
  </si>
  <si>
    <t>공급 2</t>
    <phoneticPr fontId="3" type="noConversion"/>
  </si>
  <si>
    <t>투입량</t>
    <phoneticPr fontId="3" type="noConversion"/>
  </si>
  <si>
    <r>
      <t>kL/yr, 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</si>
  <si>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F1</t>
    <phoneticPr fontId="3" type="noConversion"/>
  </si>
  <si>
    <r>
      <t>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</si>
  <si>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유량</t>
    <phoneticPr fontId="3" type="noConversion"/>
  </si>
  <si>
    <t>온도</t>
    <phoneticPr fontId="3" type="noConversion"/>
  </si>
  <si>
    <t>℃</t>
    <phoneticPr fontId="3" type="noConversion"/>
  </si>
  <si>
    <t>압력</t>
    <phoneticPr fontId="3" type="noConversion"/>
  </si>
  <si>
    <r>
      <t>mmAq, mmH</t>
    </r>
    <r>
      <rPr>
        <b/>
        <vertAlign val="subscript"/>
        <sz val="12"/>
        <color theme="1"/>
        <rFont val="맑은 고딕"/>
        <family val="3"/>
        <charset val="129"/>
        <scheme val="major"/>
      </rPr>
      <t>2</t>
    </r>
    <r>
      <rPr>
        <b/>
        <sz val="12"/>
        <color theme="1"/>
        <rFont val="맑은 고딕"/>
        <family val="3"/>
        <charset val="129"/>
        <scheme val="major"/>
      </rPr>
      <t>O</t>
    </r>
    <phoneticPr fontId="3" type="noConversion"/>
  </si>
  <si>
    <t>mmAq</t>
    <phoneticPr fontId="3" type="noConversion"/>
  </si>
  <si>
    <t>F3</t>
    <phoneticPr fontId="3" type="noConversion"/>
  </si>
  <si>
    <t>▶ 연간 사업장 내 전체호기에서 생산된 증기의 총량을 기입
 ☞ 유량계측기 F3에서 계측되는 값을 적용</t>
    <phoneticPr fontId="3" type="noConversion"/>
  </si>
  <si>
    <t>▶ 연간 대상호기에서 생산된 증기의 총량을 기입
 ☞ 유량계측기 F3에서 계측되는 값을 적용</t>
    <phoneticPr fontId="3" type="noConversion"/>
  </si>
  <si>
    <t>T2</t>
    <phoneticPr fontId="3" type="noConversion"/>
  </si>
  <si>
    <t>▶ 연간 대상호기에서 생산된 증기의 평균 온도를 기입
 ☞ 온도계측기 T2에서 계측되는 값을 적용</t>
    <phoneticPr fontId="3" type="noConversion"/>
  </si>
  <si>
    <r>
      <t>kg/cm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2</t>
    </r>
    <r>
      <rPr>
        <b/>
        <sz val="12"/>
        <color theme="1"/>
        <rFont val="맑은 고딕"/>
        <family val="3"/>
        <charset val="129"/>
        <scheme val="major"/>
      </rPr>
      <t>.G</t>
    </r>
    <phoneticPr fontId="3" type="noConversion"/>
  </si>
  <si>
    <t>P2</t>
    <phoneticPr fontId="3" type="noConversion"/>
  </si>
  <si>
    <t>▶ 연간 대상호기에서 생산된 증기의 평균 압력을 기입
 ☞ 압력계측기 P2에서 계측되는 값을 적용</t>
    <phoneticPr fontId="3" type="noConversion"/>
  </si>
  <si>
    <t>유량(건기준)</t>
    <phoneticPr fontId="3" type="noConversion"/>
  </si>
  <si>
    <t>G</t>
    <phoneticPr fontId="3" type="noConversion"/>
  </si>
  <si>
    <t>F4</t>
    <phoneticPr fontId="3" type="noConversion"/>
  </si>
  <si>
    <t>▶ 연간 대상호기의 굴뚝에서 배출되는 건기준 가스 유량의 총량을 기입
 ☞ 유량계측기 F4에서 계측되는 값을 적용</t>
    <phoneticPr fontId="3" type="noConversion"/>
  </si>
  <si>
    <r>
      <t>O</t>
    </r>
    <r>
      <rPr>
        <b/>
        <vertAlign val="subscript"/>
        <sz val="12"/>
        <color theme="1"/>
        <rFont val="맑은 고딕"/>
        <family val="3"/>
        <charset val="129"/>
        <scheme val="major"/>
      </rPr>
      <t>2</t>
    </r>
    <phoneticPr fontId="3" type="noConversion"/>
  </si>
  <si>
    <t>%</t>
    <phoneticPr fontId="3" type="noConversion"/>
  </si>
  <si>
    <t>O1</t>
    <phoneticPr fontId="3" type="noConversion"/>
  </si>
  <si>
    <t>▶ 연간 대상호기의 굴뚝에서 배출되는 가스의 평균 산소 농도를 기입
 ☞ 산소 농도 계측기 O1에서 계측되는 값을 적용</t>
    <phoneticPr fontId="3" type="noConversion"/>
  </si>
  <si>
    <t>T3</t>
    <phoneticPr fontId="3" type="noConversion"/>
  </si>
  <si>
    <t>T4</t>
    <phoneticPr fontId="3" type="noConversion"/>
  </si>
  <si>
    <r>
      <t>H</t>
    </r>
    <r>
      <rPr>
        <b/>
        <vertAlign val="subscript"/>
        <sz val="12"/>
        <color theme="1"/>
        <rFont val="맑은 고딕"/>
        <family val="3"/>
        <charset val="129"/>
        <scheme val="major"/>
      </rPr>
      <t>2</t>
    </r>
    <r>
      <rPr>
        <b/>
        <sz val="12"/>
        <color theme="1"/>
        <rFont val="맑은 고딕"/>
        <family val="3"/>
        <charset val="129"/>
        <scheme val="major"/>
      </rPr>
      <t>0</t>
    </r>
    <phoneticPr fontId="3" type="noConversion"/>
  </si>
  <si>
    <t>측정</t>
    <phoneticPr fontId="3" type="noConversion"/>
  </si>
  <si>
    <t>▶ 대상호기의 폐열보일러 후단에서 배출되는 가스의 분기 단위 수분 측정 값의 평균을 기입
 ☞ 에너지 회수효율 검사기관의 측정·분석 결과 값을 적용</t>
    <phoneticPr fontId="3" type="noConversion"/>
  </si>
  <si>
    <t>탈기기 설치 여부</t>
    <phoneticPr fontId="3" type="noConversion"/>
  </si>
  <si>
    <t>O / X</t>
    <phoneticPr fontId="3" type="noConversion"/>
  </si>
  <si>
    <t>▶ 대상호기의 탈기기 설치 유무에 따라 O / X로 기입</t>
    <phoneticPr fontId="3" type="noConversion"/>
  </si>
  <si>
    <t>O</t>
    <phoneticPr fontId="3" type="noConversion"/>
  </si>
  <si>
    <t>급수 탱크 후단</t>
    <phoneticPr fontId="3" type="noConversion"/>
  </si>
  <si>
    <t>W</t>
    <phoneticPr fontId="3" type="noConversion"/>
  </si>
  <si>
    <t>F5</t>
    <phoneticPr fontId="3" type="noConversion"/>
  </si>
  <si>
    <t>탈기기 후단</t>
    <phoneticPr fontId="3" type="noConversion"/>
  </si>
  <si>
    <t>(8-1)</t>
    <phoneticPr fontId="3" type="noConversion"/>
  </si>
  <si>
    <t>공급 A</t>
    <phoneticPr fontId="3" type="noConversion"/>
  </si>
  <si>
    <t>증기</t>
    <phoneticPr fontId="3" type="noConversion"/>
  </si>
  <si>
    <t>공급 B</t>
    <phoneticPr fontId="3" type="noConversion"/>
  </si>
  <si>
    <t>P3</t>
    <phoneticPr fontId="3" type="noConversion"/>
  </si>
  <si>
    <t>열량</t>
    <phoneticPr fontId="3" type="noConversion"/>
  </si>
  <si>
    <t>Gcal/yr</t>
    <phoneticPr fontId="3" type="noConversion"/>
  </si>
  <si>
    <t>(9-1)</t>
    <phoneticPr fontId="3" type="noConversion"/>
  </si>
  <si>
    <t>유량 계측 / 열량 계측</t>
    <phoneticPr fontId="3" type="noConversion"/>
  </si>
  <si>
    <t>▶ 연간 사업장 내 전체호기에서 생산된 증기 중 시스템 경계 외부로 공급 · 판매된 열에너지의 계측 방법을 공급처 별로 기입
 ☞ 유량, 온도, 압력을 계측하여 열에너지를 공급 · 판매하는 경우 "유량계측", 열량을 계측하여 공급 · 판매하는 경우 "열량계측"을 기입</t>
    <phoneticPr fontId="3" type="noConversion"/>
  </si>
  <si>
    <t>유량 계측</t>
    <phoneticPr fontId="3" type="noConversion"/>
  </si>
  <si>
    <t>P4</t>
    <phoneticPr fontId="3" type="noConversion"/>
  </si>
  <si>
    <t>▶ 연간 사업장 내 전체호기에서 생산된 증기 중 시스템 경계 외부로 공급 · 판매된 증기 또는 온수의 평균 압력을 공급처 별로 기입
 ☞ 압력계측기 P4에서 계측되는 값을 적용</t>
    <phoneticPr fontId="3" type="noConversion"/>
  </si>
  <si>
    <t>전체 호기 전력 생산량</t>
    <phoneticPr fontId="3" type="noConversion"/>
  </si>
  <si>
    <t>▶ 생산 증기를 통하여 발전을 하는 시설의 경우, 연간 사업장 내 전체호기에서 생산된 전력량의 총량을 기입
 ☞ 전력량계측기 W1에서 계측되는 값을 적용</t>
    <phoneticPr fontId="3" type="noConversion"/>
  </si>
  <si>
    <t>▶ 시스템 경계 내부의 보조 설비에서 사용된 증기 또는 온수의 응축수 회수 여부를 공급처 별로 기입</t>
    <phoneticPr fontId="3" type="noConversion"/>
  </si>
  <si>
    <t>(13-1)</t>
    <phoneticPr fontId="3" type="noConversion"/>
  </si>
  <si>
    <t>(14-1)</t>
    <phoneticPr fontId="3" type="noConversion"/>
  </si>
  <si>
    <t>M2</t>
    <phoneticPr fontId="3" type="noConversion"/>
  </si>
  <si>
    <t>바닥재</t>
    <phoneticPr fontId="3" type="noConversion"/>
  </si>
  <si>
    <t>비산재</t>
    <phoneticPr fontId="3" type="noConversion"/>
  </si>
  <si>
    <t>(14-2)</t>
    <phoneticPr fontId="3" type="noConversion"/>
  </si>
  <si>
    <t>강열감량</t>
    <phoneticPr fontId="3" type="noConversion"/>
  </si>
  <si>
    <t>▶ 최종 처리를 위해 외부로 반출되기 직전 저장되어 있는 바닥재의 분기 단위 강열감량 측정 값의 평균을 기입
 ☞ 에너지 회수효율 검사기관의 측정·분석 결과 값을 적용</t>
    <phoneticPr fontId="3" type="noConversion"/>
  </si>
  <si>
    <t>(14-3)</t>
    <phoneticPr fontId="3" type="noConversion"/>
  </si>
  <si>
    <t>수분</t>
    <phoneticPr fontId="3" type="noConversion"/>
  </si>
  <si>
    <t>▶ 최종 처리를 위해 외부로 반출되기 직전 저장되어 있는 바닥재의 분기 단위 수분 측정 값의 평균을 기입
 ☞ 에너지 회수효율 검사기관의 측정·분석 결과 값을 적용</t>
    <phoneticPr fontId="3" type="noConversion"/>
  </si>
  <si>
    <t>(14-4)</t>
    <phoneticPr fontId="3" type="noConversion"/>
  </si>
  <si>
    <t>▶ 소각 완료 후 소각로 내 하부에서 바닥재 이송컨베이어로 배출되기 직전(냉각수 투입 전) 바닥재의 분기 단위 온도 측정 값의 평균을 기입
 ☞ 에너지 회수효율 검사기관의 측정·분석 결과 값을 적용</t>
    <phoneticPr fontId="3" type="noConversion"/>
  </si>
  <si>
    <t>(15-1)</t>
    <phoneticPr fontId="3" type="noConversion"/>
  </si>
  <si>
    <t>▶ 소각로 상부(지붕), 측면(벽면)의 분기 단위 방열손실 측정을 통한 연간 총 방열손실량을 기입
 ☞ 에너지 회수효율 검사기관의 측정·분석 결과 값을 적용</t>
    <phoneticPr fontId="3" type="noConversion"/>
  </si>
  <si>
    <t>상부(지붕)</t>
    <phoneticPr fontId="3" type="noConversion"/>
  </si>
  <si>
    <t>측면(벽면)</t>
    <phoneticPr fontId="3" type="noConversion"/>
  </si>
  <si>
    <t>폐열보일러</t>
    <phoneticPr fontId="3" type="noConversion"/>
  </si>
  <si>
    <t>(a-4)</t>
    <phoneticPr fontId="3" type="noConversion"/>
  </si>
  <si>
    <t>(a-5)</t>
    <phoneticPr fontId="3" type="noConversion"/>
  </si>
  <si>
    <t>(a-6)</t>
    <phoneticPr fontId="3" type="noConversion"/>
  </si>
  <si>
    <t>폐열보일러 효율</t>
    <phoneticPr fontId="3" type="noConversion"/>
  </si>
  <si>
    <t>▶ 폐열보일러 효율 80% → 0.8 기입</t>
    <phoneticPr fontId="3" type="noConversion"/>
  </si>
  <si>
    <t>(a)</t>
    <phoneticPr fontId="3" type="noConversion"/>
  </si>
  <si>
    <t>보정계수</t>
    <phoneticPr fontId="3" type="noConversion"/>
  </si>
  <si>
    <t>배출가스 열손실</t>
    <phoneticPr fontId="3" type="noConversion"/>
  </si>
  <si>
    <t>kcal/kg · ℃</t>
    <phoneticPr fontId="3" type="noConversion"/>
  </si>
  <si>
    <t>기타 열손실</t>
    <phoneticPr fontId="3" type="noConversion"/>
  </si>
  <si>
    <t>공급 2</t>
    <phoneticPr fontId="3" type="noConversion"/>
  </si>
  <si>
    <t>(13-1)</t>
    <phoneticPr fontId="3" type="noConversion"/>
  </si>
  <si>
    <t>공급 1</t>
    <phoneticPr fontId="3" type="noConversion"/>
  </si>
  <si>
    <r>
      <t>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</si>
  <si>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공급 2</t>
    <phoneticPr fontId="3" type="noConversion"/>
  </si>
  <si>
    <t>방지시설 보조연료
저위발열량</t>
    <phoneticPr fontId="3" type="noConversion"/>
  </si>
  <si>
    <t>공급 1</t>
    <phoneticPr fontId="3" type="noConversion"/>
  </si>
  <si>
    <t>▶ 대기오염 방지시설에 투입되는 보조연료의 저위발열량을 기입
 ☞ 「에너지법 시행규칙」 별표(에너지열량 환산기준)에 따른 에너지원 종류별 순 발열량 적용</t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</si>
  <si>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phoneticPr fontId="3" type="noConversion"/>
  </si>
  <si>
    <t>방지시설 보조연료
보유 에너지</t>
    <phoneticPr fontId="3" type="noConversion"/>
  </si>
  <si>
    <t>Gcal/yr</t>
    <phoneticPr fontId="3" type="noConversion"/>
  </si>
  <si>
    <t>Gcal/yr</t>
    <phoneticPr fontId="3" type="noConversion"/>
  </si>
  <si>
    <t>(D)</t>
    <phoneticPr fontId="3" type="noConversion"/>
  </si>
  <si>
    <r>
      <t>E</t>
    </r>
    <r>
      <rPr>
        <b/>
        <vertAlign val="subscript"/>
        <sz val="12"/>
        <color theme="1"/>
        <rFont val="맑은 고딕"/>
        <family val="3"/>
        <charset val="129"/>
        <scheme val="major"/>
      </rPr>
      <t>i</t>
    </r>
    <phoneticPr fontId="3" type="noConversion"/>
  </si>
  <si>
    <t>(A)</t>
    <phoneticPr fontId="3" type="noConversion"/>
  </si>
  <si>
    <r>
      <t>▶ 산정된 E</t>
    </r>
    <r>
      <rPr>
        <b/>
        <vertAlign val="subscript"/>
        <sz val="12"/>
        <color theme="1"/>
        <rFont val="맑은 고딕"/>
        <family val="3"/>
        <charset val="129"/>
        <scheme val="major"/>
      </rPr>
      <t>w</t>
    </r>
    <r>
      <rPr>
        <b/>
        <sz val="12"/>
        <color theme="1"/>
        <rFont val="맑은 고딕"/>
        <family val="3"/>
        <charset val="129"/>
        <scheme val="major"/>
      </rPr>
      <t>, E</t>
    </r>
    <r>
      <rPr>
        <b/>
        <vertAlign val="subscript"/>
        <sz val="12"/>
        <color theme="1"/>
        <rFont val="맑은 고딕"/>
        <family val="3"/>
        <charset val="129"/>
        <scheme val="major"/>
      </rPr>
      <t>p</t>
    </r>
    <r>
      <rPr>
        <b/>
        <sz val="12"/>
        <color theme="1"/>
        <rFont val="맑은 고딕"/>
        <family val="3"/>
        <charset val="129"/>
        <scheme val="major"/>
      </rPr>
      <t>, E</t>
    </r>
    <r>
      <rPr>
        <b/>
        <vertAlign val="subscript"/>
        <sz val="12"/>
        <color theme="1"/>
        <rFont val="맑은 고딕"/>
        <family val="3"/>
        <charset val="129"/>
        <scheme val="major"/>
      </rPr>
      <t>f</t>
    </r>
    <r>
      <rPr>
        <b/>
        <sz val="12"/>
        <color theme="1"/>
        <rFont val="맑은 고딕"/>
        <family val="3"/>
        <charset val="129"/>
        <scheme val="major"/>
      </rPr>
      <t>, E</t>
    </r>
    <r>
      <rPr>
        <b/>
        <vertAlign val="subscript"/>
        <sz val="12"/>
        <color theme="1"/>
        <rFont val="맑은 고딕"/>
        <family val="3"/>
        <charset val="129"/>
        <scheme val="major"/>
      </rPr>
      <t>i</t>
    </r>
    <r>
      <rPr>
        <b/>
        <sz val="12"/>
        <color theme="1"/>
        <rFont val="맑은 고딕"/>
        <family val="3"/>
        <charset val="129"/>
        <scheme val="major"/>
      </rPr>
      <t xml:space="preserve"> 값을 각각 기입</t>
    </r>
    <phoneticPr fontId="3" type="noConversion"/>
  </si>
  <si>
    <t>Gcal/yr</t>
    <phoneticPr fontId="3" type="noConversion"/>
  </si>
  <si>
    <t>(B)</t>
    <phoneticPr fontId="3" type="noConversion"/>
  </si>
  <si>
    <t>(C)</t>
    <phoneticPr fontId="3" type="noConversion"/>
  </si>
  <si>
    <t>에너지 회수효율</t>
    <phoneticPr fontId="3" type="noConversion"/>
  </si>
  <si>
    <t>%</t>
    <phoneticPr fontId="3" type="noConversion"/>
  </si>
  <si>
    <t>(l)</t>
    <phoneticPr fontId="3" type="noConversion"/>
  </si>
  <si>
    <t>폐기물 보유 열량</t>
    <phoneticPr fontId="3" type="noConversion"/>
  </si>
  <si>
    <t>(l-3)</t>
  </si>
  <si>
    <t>총 출열량</t>
    <phoneticPr fontId="3" type="noConversion"/>
  </si>
  <si>
    <t>(l-2)</t>
  </si>
  <si>
    <t>(l-1)</t>
    <phoneticPr fontId="3" type="noConversion"/>
  </si>
  <si>
    <t>(k)</t>
    <phoneticPr fontId="3" type="noConversion"/>
  </si>
  <si>
    <t>▶ 연간 대상호기에서 생산된 증기의 평균 압력에 해당하는 포화증기표 상의 포화수 엔탈피 값을 기입</t>
    <phoneticPr fontId="3" type="noConversion"/>
  </si>
  <si>
    <t>(k-4)</t>
  </si>
  <si>
    <t>(k-3)</t>
  </si>
  <si>
    <t>(k-2)</t>
  </si>
  <si>
    <t>(k-1)</t>
    <phoneticPr fontId="3" type="noConversion"/>
  </si>
  <si>
    <t>Gcal/yr</t>
    <phoneticPr fontId="3" type="noConversion"/>
  </si>
  <si>
    <t>-</t>
    <phoneticPr fontId="3" type="noConversion"/>
  </si>
  <si>
    <t>(j)</t>
    <phoneticPr fontId="3" type="noConversion"/>
  </si>
  <si>
    <t>kcal/kg</t>
    <phoneticPr fontId="3" type="noConversion"/>
  </si>
  <si>
    <t>▶ 탄소 열량 8,100kcal/kg 기입</t>
    <phoneticPr fontId="3" type="noConversion"/>
  </si>
  <si>
    <t>C</t>
    <phoneticPr fontId="3" type="noConversion"/>
  </si>
  <si>
    <t>탄소 열량</t>
    <phoneticPr fontId="3" type="noConversion"/>
  </si>
  <si>
    <t>(j-2)</t>
    <phoneticPr fontId="3" type="noConversion"/>
  </si>
  <si>
    <t>%</t>
    <phoneticPr fontId="3" type="noConversion"/>
  </si>
  <si>
    <t>(14-2)</t>
    <phoneticPr fontId="3" type="noConversion"/>
  </si>
  <si>
    <t>측정</t>
    <phoneticPr fontId="3" type="noConversion"/>
  </si>
  <si>
    <t>%</t>
    <phoneticPr fontId="3" type="noConversion"/>
  </si>
  <si>
    <t>(j-1)</t>
    <phoneticPr fontId="3" type="noConversion"/>
  </si>
  <si>
    <t>Gcal/yr</t>
    <phoneticPr fontId="3" type="noConversion"/>
  </si>
  <si>
    <t>-</t>
    <phoneticPr fontId="3" type="noConversion"/>
  </si>
  <si>
    <t>(i)</t>
    <phoneticPr fontId="3" type="noConversion"/>
  </si>
  <si>
    <t>(i)</t>
    <phoneticPr fontId="3" type="noConversion"/>
  </si>
  <si>
    <r>
      <t>kcal/kg</t>
    </r>
    <r>
      <rPr>
        <b/>
        <vertAlign val="superscript"/>
        <sz val="12"/>
        <color theme="1"/>
        <rFont val="맑은 고딕"/>
        <family val="3"/>
        <charset val="129"/>
        <scheme val="major"/>
      </rPr>
      <t xml:space="preserve"> </t>
    </r>
    <r>
      <rPr>
        <b/>
        <sz val="12"/>
        <color theme="1"/>
        <rFont val="맑은 고딕"/>
        <family val="3"/>
        <charset val="129"/>
        <scheme val="major"/>
      </rPr>
      <t>·℃</t>
    </r>
    <phoneticPr fontId="3" type="noConversion"/>
  </si>
  <si>
    <t>▶ 0.30 kcal/kg · ℃ 기입</t>
    <phoneticPr fontId="3" type="noConversion"/>
  </si>
  <si>
    <t>-</t>
    <phoneticPr fontId="3" type="noConversion"/>
  </si>
  <si>
    <t>kcal/kg·℃</t>
    <phoneticPr fontId="3" type="noConversion"/>
  </si>
  <si>
    <t>(i-6)</t>
  </si>
  <si>
    <t>℃</t>
    <phoneticPr fontId="3" type="noConversion"/>
  </si>
  <si>
    <t>▶ 기준온도 25 ℃ 기입</t>
    <phoneticPr fontId="3" type="noConversion"/>
  </si>
  <si>
    <t>▶ 기준온도 25 ℃ 기입</t>
    <phoneticPr fontId="3" type="noConversion"/>
  </si>
  <si>
    <t>기준 온도</t>
    <phoneticPr fontId="3" type="noConversion"/>
  </si>
  <si>
    <t>기준 온도</t>
    <phoneticPr fontId="3" type="noConversion"/>
  </si>
  <si>
    <t>(i-5)</t>
  </si>
  <si>
    <t>(14-4)</t>
    <phoneticPr fontId="3" type="noConversion"/>
  </si>
  <si>
    <t>측정</t>
    <phoneticPr fontId="3" type="noConversion"/>
  </si>
  <si>
    <t>(i-4)</t>
  </si>
  <si>
    <t>ton/yr</t>
    <phoneticPr fontId="3" type="noConversion"/>
  </si>
  <si>
    <t>(i-3)</t>
  </si>
  <si>
    <t>%</t>
    <phoneticPr fontId="3" type="noConversion"/>
  </si>
  <si>
    <t>(14-3)</t>
    <phoneticPr fontId="3" type="noConversion"/>
  </si>
  <si>
    <t>(i-2)</t>
  </si>
  <si>
    <t>(14-1)</t>
    <phoneticPr fontId="3" type="noConversion"/>
  </si>
  <si>
    <t>M2</t>
    <phoneticPr fontId="3" type="noConversion"/>
  </si>
  <si>
    <t>(i-1)</t>
    <phoneticPr fontId="3" type="noConversion"/>
  </si>
  <si>
    <t>(i-1)</t>
    <phoneticPr fontId="3" type="noConversion"/>
  </si>
  <si>
    <t>Gcal/yr</t>
    <phoneticPr fontId="3" type="noConversion"/>
  </si>
  <si>
    <t>(h)</t>
    <phoneticPr fontId="3" type="noConversion"/>
  </si>
  <si>
    <t>(h)</t>
    <phoneticPr fontId="3" type="noConversion"/>
  </si>
  <si>
    <t>측면(벽면)</t>
    <phoneticPr fontId="3" type="noConversion"/>
  </si>
  <si>
    <t>(15-1)</t>
    <phoneticPr fontId="3" type="noConversion"/>
  </si>
  <si>
    <t>상부(지붕)</t>
    <phoneticPr fontId="3" type="noConversion"/>
  </si>
  <si>
    <t>(h-1)</t>
    <phoneticPr fontId="3" type="noConversion"/>
  </si>
  <si>
    <t>(h-1)</t>
    <phoneticPr fontId="3" type="noConversion"/>
  </si>
  <si>
    <t>(g)</t>
    <phoneticPr fontId="3" type="noConversion"/>
  </si>
  <si>
    <t>(15-2)</t>
    <phoneticPr fontId="3" type="noConversion"/>
  </si>
  <si>
    <t>(g-1)</t>
    <phoneticPr fontId="3" type="noConversion"/>
  </si>
  <si>
    <t>(f)</t>
    <phoneticPr fontId="3" type="noConversion"/>
  </si>
  <si>
    <t>(f)</t>
    <phoneticPr fontId="3" type="noConversion"/>
  </si>
  <si>
    <t>(f-8)</t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</si>
  <si>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 xml:space="preserve">3 </t>
    </r>
    <r>
      <rPr>
        <b/>
        <sz val="12"/>
        <color theme="1"/>
        <rFont val="맑은 고딕"/>
        <family val="3"/>
        <charset val="129"/>
        <scheme val="major"/>
      </rPr>
      <t>·℃</t>
    </r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</si>
  <si>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 xml:space="preserve">3 </t>
    </r>
    <r>
      <rPr>
        <b/>
        <sz val="12"/>
        <color theme="1"/>
        <rFont val="맑은 고딕"/>
        <family val="3"/>
        <charset val="129"/>
        <scheme val="major"/>
      </rPr>
      <t>·℃</t>
    </r>
    <phoneticPr fontId="3" type="noConversion"/>
  </si>
  <si>
    <t>▶ 폐열보일러 후단 배출가스 온도에 해당하는 가스의 비열값을 기입</t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</si>
  <si>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·℃</t>
    </r>
    <phoneticPr fontId="3" type="noConversion"/>
  </si>
  <si>
    <t>배출가스 비열</t>
    <phoneticPr fontId="3" type="noConversion"/>
  </si>
  <si>
    <t>배출가스 비열</t>
    <phoneticPr fontId="3" type="noConversion"/>
  </si>
  <si>
    <t>(f-7)</t>
  </si>
  <si>
    <t>(f-6)</t>
  </si>
  <si>
    <r>
      <t>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</si>
  <si>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유량</t>
    <phoneticPr fontId="3" type="noConversion"/>
  </si>
  <si>
    <t>(f-5)</t>
  </si>
  <si>
    <t>(f-4)</t>
  </si>
  <si>
    <t>(f-3)</t>
  </si>
  <si>
    <t>O1</t>
    <phoneticPr fontId="3" type="noConversion"/>
  </si>
  <si>
    <t>(f-2)</t>
  </si>
  <si>
    <t>F4</t>
    <phoneticPr fontId="3" type="noConversion"/>
  </si>
  <si>
    <t>G</t>
    <phoneticPr fontId="3" type="noConversion"/>
  </si>
  <si>
    <t>굴뚝 배출가스</t>
    <phoneticPr fontId="3" type="noConversion"/>
  </si>
  <si>
    <t>(f-1)</t>
    <phoneticPr fontId="3" type="noConversion"/>
  </si>
  <si>
    <t>(f-1)</t>
    <phoneticPr fontId="3" type="noConversion"/>
  </si>
  <si>
    <t>(e)</t>
    <phoneticPr fontId="3" type="noConversion"/>
  </si>
  <si>
    <t>kcal/kg</t>
    <phoneticPr fontId="3" type="noConversion"/>
  </si>
  <si>
    <t>생산된 증기 순 엔탈피</t>
    <phoneticPr fontId="3" type="noConversion"/>
  </si>
  <si>
    <t>(e-6)</t>
  </si>
  <si>
    <t>폐열보일러 급수 엔탈피</t>
    <phoneticPr fontId="3" type="noConversion"/>
  </si>
  <si>
    <t>(e-5)</t>
  </si>
  <si>
    <t>생산된 증기 엔탈피</t>
    <phoneticPr fontId="3" type="noConversion"/>
  </si>
  <si>
    <t>(e-4)</t>
  </si>
  <si>
    <r>
      <t>kg/cm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2</t>
    </r>
    <r>
      <rPr>
        <b/>
        <sz val="12"/>
        <color theme="1"/>
        <rFont val="맑은 고딕"/>
        <family val="3"/>
        <charset val="129"/>
        <scheme val="major"/>
      </rPr>
      <t>.G</t>
    </r>
    <phoneticPr fontId="3" type="noConversion"/>
  </si>
  <si>
    <t>압력</t>
    <phoneticPr fontId="3" type="noConversion"/>
  </si>
  <si>
    <t>(e-3)</t>
  </si>
  <si>
    <t>(5-3)</t>
    <phoneticPr fontId="3" type="noConversion"/>
  </si>
  <si>
    <t>온도</t>
    <phoneticPr fontId="3" type="noConversion"/>
  </si>
  <si>
    <t>(e-2)</t>
  </si>
  <si>
    <t>(e-1)</t>
    <phoneticPr fontId="3" type="noConversion"/>
  </si>
  <si>
    <t>(d)</t>
    <phoneticPr fontId="3" type="noConversion"/>
  </si>
  <si>
    <t>공기 비열</t>
    <phoneticPr fontId="3" type="noConversion"/>
  </si>
  <si>
    <t>(d-5)</t>
  </si>
  <si>
    <t>(d-4)</t>
  </si>
  <si>
    <t>O</t>
    <phoneticPr fontId="3" type="noConversion"/>
  </si>
  <si>
    <t>O / X</t>
    <phoneticPr fontId="3" type="noConversion"/>
  </si>
  <si>
    <t>(d-3)</t>
  </si>
  <si>
    <t>T1</t>
    <phoneticPr fontId="3" type="noConversion"/>
  </si>
  <si>
    <t>(d-2)</t>
  </si>
  <si>
    <t>F2</t>
    <phoneticPr fontId="3" type="noConversion"/>
  </si>
  <si>
    <t>(d-1)</t>
    <phoneticPr fontId="3" type="noConversion"/>
  </si>
  <si>
    <t>(c)</t>
    <phoneticPr fontId="3" type="noConversion"/>
  </si>
  <si>
    <t>(c-5)</t>
  </si>
  <si>
    <t>(c-4)</t>
  </si>
  <si>
    <t>(c-3)</t>
  </si>
  <si>
    <t>(c-2)</t>
  </si>
  <si>
    <t>(c-1)</t>
    <phoneticPr fontId="3" type="noConversion"/>
  </si>
  <si>
    <t>(b)</t>
    <phoneticPr fontId="3" type="noConversion"/>
  </si>
  <si>
    <t>공급 2</t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</si>
  <si>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phoneticPr fontId="3" type="noConversion"/>
  </si>
  <si>
    <t>공급 1</t>
    <phoneticPr fontId="3" type="noConversion"/>
  </si>
  <si>
    <t>(b-2)</t>
    <phoneticPr fontId="3" type="noConversion"/>
  </si>
  <si>
    <t>F1</t>
    <phoneticPr fontId="3" type="noConversion"/>
  </si>
  <si>
    <t>(b-1)</t>
    <phoneticPr fontId="3" type="noConversion"/>
  </si>
  <si>
    <t>대상 호기 폐기물 투입 비율</t>
    <phoneticPr fontId="3" type="noConversion"/>
  </si>
  <si>
    <t>(a-3)</t>
    <phoneticPr fontId="3" type="noConversion"/>
  </si>
  <si>
    <t>M1</t>
    <phoneticPr fontId="3" type="noConversion"/>
  </si>
  <si>
    <t>대상 호기 폐기물 투입량</t>
    <phoneticPr fontId="3" type="noConversion"/>
  </si>
  <si>
    <t>(a-2)</t>
    <phoneticPr fontId="3" type="noConversion"/>
  </si>
  <si>
    <t>전체 호기 폐기물 투입량</t>
    <phoneticPr fontId="3" type="noConversion"/>
  </si>
  <si>
    <t>(a-1)</t>
    <phoneticPr fontId="3" type="noConversion"/>
  </si>
  <si>
    <t>단위</t>
    <phoneticPr fontId="3" type="noConversion"/>
  </si>
  <si>
    <t>데이터</t>
    <phoneticPr fontId="3" type="noConversion"/>
  </si>
  <si>
    <t>예시</t>
    <phoneticPr fontId="3" type="noConversion"/>
  </si>
  <si>
    <t>데이터 입력 및 산정 방법</t>
    <phoneticPr fontId="3" type="noConversion"/>
  </si>
  <si>
    <t>데이터
관리번호</t>
    <phoneticPr fontId="3" type="noConversion"/>
  </si>
  <si>
    <t>계측기</t>
    <phoneticPr fontId="3" type="noConversion"/>
  </si>
  <si>
    <t>기호</t>
    <phoneticPr fontId="3" type="noConversion"/>
  </si>
  <si>
    <t>산정 항목</t>
    <phoneticPr fontId="3" type="noConversion"/>
  </si>
  <si>
    <t>구분</t>
    <phoneticPr fontId="3" type="noConversion"/>
  </si>
  <si>
    <t>▶ 소각로 2차 연소실 출구 배출가스 온도에 해당하는 가스의 비열값을 기입</t>
    <phoneticPr fontId="3" type="noConversion"/>
  </si>
  <si>
    <t>소각 처리 방식</t>
    <phoneticPr fontId="3" type="noConversion"/>
  </si>
  <si>
    <t>OO 환경</t>
    <phoneticPr fontId="3" type="noConversion"/>
  </si>
  <si>
    <t>OO시
에너지시설</t>
    <phoneticPr fontId="3" type="noConversion"/>
  </si>
  <si>
    <t>일반소각</t>
    <phoneticPr fontId="3" type="noConversion"/>
  </si>
  <si>
    <t>일반소각</t>
    <phoneticPr fontId="3" type="noConversion"/>
  </si>
  <si>
    <t>고온소각</t>
    <phoneticPr fontId="3" type="noConversion"/>
  </si>
  <si>
    <t>열분해(가스화)</t>
    <phoneticPr fontId="3" type="noConversion"/>
  </si>
  <si>
    <t>열분해(가스화) · 고온용융</t>
    <phoneticPr fontId="3" type="noConversion"/>
  </si>
  <si>
    <t>화격자식
(Stoker)</t>
    <phoneticPr fontId="3" type="noConversion"/>
  </si>
  <si>
    <t>회전로식
(Rotary kiln)</t>
    <phoneticPr fontId="3" type="noConversion"/>
  </si>
  <si>
    <t>유동상식
(Fluidized bed combustion)</t>
    <phoneticPr fontId="3" type="noConversion"/>
  </si>
  <si>
    <t>2호기</t>
  </si>
  <si>
    <t>3호기</t>
  </si>
  <si>
    <t>사업장 일반 폐기물</t>
    <phoneticPr fontId="3" type="noConversion"/>
  </si>
  <si>
    <t>생활폐기물</t>
    <phoneticPr fontId="3" type="noConversion"/>
  </si>
  <si>
    <t>분리형</t>
    <phoneticPr fontId="3" type="noConversion"/>
  </si>
  <si>
    <t>열분해용융 일체형</t>
    <phoneticPr fontId="3" type="noConversion"/>
  </si>
  <si>
    <t>건류식 열분해</t>
    <phoneticPr fontId="3" type="noConversion"/>
  </si>
  <si>
    <t>유동상식 (FBC)
+ 선회용융로</t>
    <phoneticPr fontId="3" type="noConversion"/>
  </si>
  <si>
    <t>사업장 일반 및 
지정 폐기물</t>
    <phoneticPr fontId="3" type="noConversion"/>
  </si>
  <si>
    <t>2차 FD Fan</t>
    <phoneticPr fontId="3" type="noConversion"/>
  </si>
  <si>
    <t>전체 호기</t>
    <phoneticPr fontId="3" type="noConversion"/>
  </si>
  <si>
    <t>대상 호기</t>
    <phoneticPr fontId="3" type="noConversion"/>
  </si>
  <si>
    <t>외부 공급(판매)량</t>
    <phoneticPr fontId="3" type="noConversion"/>
  </si>
  <si>
    <t>자체사용량</t>
    <phoneticPr fontId="3" type="noConversion"/>
  </si>
  <si>
    <t>유가물(철, 비철 등)</t>
    <phoneticPr fontId="3" type="noConversion"/>
  </si>
  <si>
    <t>기타 잔재물</t>
    <phoneticPr fontId="3" type="noConversion"/>
  </si>
  <si>
    <t>열분해(가스화)로</t>
    <phoneticPr fontId="3" type="noConversion"/>
  </si>
  <si>
    <t>용융(가스연소)로</t>
    <phoneticPr fontId="3" type="noConversion"/>
  </si>
  <si>
    <t>고온공기가열기</t>
    <phoneticPr fontId="3" type="noConversion"/>
  </si>
  <si>
    <t>증기 / 온수</t>
    <phoneticPr fontId="3" type="noConversion"/>
  </si>
  <si>
    <t>증기 / 온수</t>
    <phoneticPr fontId="3" type="noConversion"/>
  </si>
  <si>
    <t>1차 FD Fan</t>
    <phoneticPr fontId="3" type="noConversion"/>
  </si>
  <si>
    <t>ton/yr</t>
  </si>
  <si>
    <t>(4-2)</t>
  </si>
  <si>
    <t>(4-3)</t>
  </si>
  <si>
    <t>(4-4)</t>
  </si>
  <si>
    <t>(4-4)</t>
    <phoneticPr fontId="3" type="noConversion"/>
  </si>
  <si>
    <t>T10</t>
    <phoneticPr fontId="3" type="noConversion"/>
  </si>
  <si>
    <t>T11</t>
    <phoneticPr fontId="3" type="noConversion"/>
  </si>
  <si>
    <t>T12</t>
    <phoneticPr fontId="3" type="noConversion"/>
  </si>
  <si>
    <t>F10</t>
    <phoneticPr fontId="3" type="noConversion"/>
  </si>
  <si>
    <t>T13</t>
    <phoneticPr fontId="3" type="noConversion"/>
  </si>
  <si>
    <t>F11</t>
    <phoneticPr fontId="3" type="noConversion"/>
  </si>
  <si>
    <t>(1-1)</t>
    <phoneticPr fontId="3" type="noConversion"/>
  </si>
  <si>
    <t>(1-2)</t>
    <phoneticPr fontId="3" type="noConversion"/>
  </si>
  <si>
    <t>(2-1)</t>
    <phoneticPr fontId="3" type="noConversion"/>
  </si>
  <si>
    <t>공통</t>
    <phoneticPr fontId="3" type="noConversion"/>
  </si>
  <si>
    <t>일반 · 고온
소각시설</t>
    <phoneticPr fontId="3" type="noConversion"/>
  </si>
  <si>
    <t>열분해(가스화)
· 용융 시설</t>
    <phoneticPr fontId="3" type="noConversion"/>
  </si>
  <si>
    <t>열분해(가스화)
· 용융 시설</t>
    <phoneticPr fontId="3" type="noConversion"/>
  </si>
  <si>
    <t>열분해(가스화)
· 용융 시설</t>
    <phoneticPr fontId="3" type="noConversion"/>
  </si>
  <si>
    <t>공통</t>
    <phoneticPr fontId="3" type="noConversion"/>
  </si>
  <si>
    <t>일반 · 고온
소각시설</t>
    <phoneticPr fontId="3" type="noConversion"/>
  </si>
  <si>
    <t>열분해 잔재물
발생량</t>
    <phoneticPr fontId="3" type="noConversion"/>
  </si>
  <si>
    <t>슬래그 발생량</t>
    <phoneticPr fontId="3" type="noConversion"/>
  </si>
  <si>
    <t>(1)
투입 폐기물</t>
    <phoneticPr fontId="3" type="noConversion"/>
  </si>
  <si>
    <t>(2)
연소 보조연료</t>
    <phoneticPr fontId="3" type="noConversion"/>
  </si>
  <si>
    <t>(3)
연소용 공기</t>
    <phoneticPr fontId="3" type="noConversion"/>
  </si>
  <si>
    <t>(4)
생산 증기</t>
    <phoneticPr fontId="3" type="noConversion"/>
  </si>
  <si>
    <t>(5)
배출 가스</t>
    <phoneticPr fontId="3" type="noConversion"/>
  </si>
  <si>
    <t>(7)
사용 열에너지
(소각 배가스)</t>
    <phoneticPr fontId="3" type="noConversion"/>
  </si>
  <si>
    <t>(10)
내부 사용
증기 및 온수의
응축수</t>
    <phoneticPr fontId="3" type="noConversion"/>
  </si>
  <si>
    <t>(11)
외부 공급
증기 및 온수의
응축수</t>
    <phoneticPr fontId="3" type="noConversion"/>
  </si>
  <si>
    <t>(12)
전력</t>
    <phoneticPr fontId="3" type="noConversion"/>
  </si>
  <si>
    <t>(13)
방지설비
보조연료</t>
    <phoneticPr fontId="3" type="noConversion"/>
  </si>
  <si>
    <t>(14)
소각잔재물</t>
    <phoneticPr fontId="3" type="noConversion"/>
  </si>
  <si>
    <t>(15)
방열 손실</t>
    <phoneticPr fontId="3" type="noConversion"/>
  </si>
  <si>
    <t>(8)
내부 사용
열에너지
(증기 및 온수)</t>
    <phoneticPr fontId="3" type="noConversion"/>
  </si>
  <si>
    <t>(9)
외부 공급
열에너지
(증기 및 온수)</t>
    <phoneticPr fontId="3" type="noConversion"/>
  </si>
  <si>
    <t>(6)
폐열보일러
급수</t>
    <phoneticPr fontId="3" type="noConversion"/>
  </si>
  <si>
    <t>(2-2)</t>
    <phoneticPr fontId="3" type="noConversion"/>
  </si>
  <si>
    <t>(2-3)</t>
    <phoneticPr fontId="3" type="noConversion"/>
  </si>
  <si>
    <t>(2-4)</t>
    <phoneticPr fontId="3" type="noConversion"/>
  </si>
  <si>
    <t>(3-2)</t>
  </si>
  <si>
    <t>(3-3)</t>
  </si>
  <si>
    <t>(3-4)</t>
  </si>
  <si>
    <t>(3-5)</t>
  </si>
  <si>
    <t>(3-6)</t>
  </si>
  <si>
    <t>(3-7)</t>
  </si>
  <si>
    <t>(3-8)</t>
  </si>
  <si>
    <t>(5-2)</t>
  </si>
  <si>
    <t>(5-3)</t>
  </si>
  <si>
    <t>(5-4)</t>
  </si>
  <si>
    <t>(5-5)</t>
  </si>
  <si>
    <t>(5-6)</t>
  </si>
  <si>
    <t>(5-7)</t>
  </si>
  <si>
    <t>(5-8)</t>
  </si>
  <si>
    <t>(6-2)</t>
  </si>
  <si>
    <t>(6-3)</t>
  </si>
  <si>
    <t>(6-4)</t>
  </si>
  <si>
    <t>(6-5)</t>
  </si>
  <si>
    <t>(7-1)</t>
    <phoneticPr fontId="3" type="noConversion"/>
  </si>
  <si>
    <t>(7-2)</t>
  </si>
  <si>
    <t>(7-3)</t>
  </si>
  <si>
    <t>(10-1)</t>
    <phoneticPr fontId="3" type="noConversion"/>
  </si>
  <si>
    <t>(12-1)</t>
    <phoneticPr fontId="3" type="noConversion"/>
  </si>
  <si>
    <t>(12-4)</t>
  </si>
  <si>
    <t>(12-5)</t>
  </si>
  <si>
    <t>(14-5)</t>
    <phoneticPr fontId="3" type="noConversion"/>
  </si>
  <si>
    <t>(14-6)</t>
    <phoneticPr fontId="3" type="noConversion"/>
  </si>
  <si>
    <t>(14-7)</t>
    <phoneticPr fontId="3" type="noConversion"/>
  </si>
  <si>
    <t>(14-8)</t>
    <phoneticPr fontId="3" type="noConversion"/>
  </si>
  <si>
    <t>(14-9)</t>
    <phoneticPr fontId="3" type="noConversion"/>
  </si>
  <si>
    <t>(14-10)</t>
    <phoneticPr fontId="3" type="noConversion"/>
  </si>
  <si>
    <t>(14-11)</t>
    <phoneticPr fontId="3" type="noConversion"/>
  </si>
  <si>
    <t>(14-12)</t>
    <phoneticPr fontId="3" type="noConversion"/>
  </si>
  <si>
    <t>(15-2)</t>
  </si>
  <si>
    <t>(15-3)</t>
  </si>
  <si>
    <t>(15-4)</t>
  </si>
  <si>
    <t>(15-5)</t>
  </si>
  <si>
    <t>적용
대상 시설</t>
    <phoneticPr fontId="3" type="noConversion"/>
  </si>
  <si>
    <t>관리
번호</t>
    <phoneticPr fontId="3" type="noConversion"/>
  </si>
  <si>
    <t>전체 호기
투입량</t>
    <phoneticPr fontId="3" type="noConversion"/>
  </si>
  <si>
    <t>대상 호기
투입량</t>
    <phoneticPr fontId="3" type="noConversion"/>
  </si>
  <si>
    <t>보조연료
종류</t>
    <phoneticPr fontId="3" type="noConversion"/>
  </si>
  <si>
    <t>연소용 공기
예열 여부</t>
    <phoneticPr fontId="3" type="noConversion"/>
  </si>
  <si>
    <t>전체 호기
생산 증기 유량</t>
    <phoneticPr fontId="3" type="noConversion"/>
  </si>
  <si>
    <t>대상 호기
생산 증기</t>
    <phoneticPr fontId="3" type="noConversion"/>
  </si>
  <si>
    <t>굴뚝
배출가스</t>
    <phoneticPr fontId="3" type="noConversion"/>
  </si>
  <si>
    <t>2차 연소실 출구 가스 온도</t>
    <phoneticPr fontId="3" type="noConversion"/>
  </si>
  <si>
    <t>열분해(가스화)로 출구 가스 온도</t>
    <phoneticPr fontId="3" type="noConversion"/>
  </si>
  <si>
    <t>용융로(가스연소로) 출구 가스 온도</t>
    <phoneticPr fontId="3" type="noConversion"/>
  </si>
  <si>
    <t>폐열보일러 후단
배출 가스</t>
    <phoneticPr fontId="3" type="noConversion"/>
  </si>
  <si>
    <t>열공급 전
가스 온도</t>
    <phoneticPr fontId="3" type="noConversion"/>
  </si>
  <si>
    <t>열공급 후
가스 온도</t>
    <phoneticPr fontId="3" type="noConversion"/>
  </si>
  <si>
    <t>가스 유량</t>
    <phoneticPr fontId="3" type="noConversion"/>
  </si>
  <si>
    <t>열에너지
공급 형태</t>
    <phoneticPr fontId="3" type="noConversion"/>
  </si>
  <si>
    <t>공급 열에너지
계측 방법</t>
    <phoneticPr fontId="3" type="noConversion"/>
  </si>
  <si>
    <t>응축수
회수 여부</t>
    <phoneticPr fontId="3" type="noConversion"/>
  </si>
  <si>
    <t>응축수
회수 유량</t>
    <phoneticPr fontId="3" type="noConversion"/>
  </si>
  <si>
    <t>응축수
회수 온도</t>
    <phoneticPr fontId="3" type="noConversion"/>
  </si>
  <si>
    <t>전력
생산 및 판매</t>
    <phoneticPr fontId="3" type="noConversion"/>
  </si>
  <si>
    <t>외부 전력
수전량</t>
    <phoneticPr fontId="3" type="noConversion"/>
  </si>
  <si>
    <t>바닥재
성상</t>
    <phoneticPr fontId="3" type="noConversion"/>
  </si>
  <si>
    <t>기타 잔재물
성상</t>
    <phoneticPr fontId="3" type="noConversion"/>
  </si>
  <si>
    <t>슬래그
성상</t>
    <phoneticPr fontId="3" type="noConversion"/>
  </si>
  <si>
    <r>
      <t>kg/cm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2</t>
    </r>
    <r>
      <rPr>
        <b/>
        <sz val="12"/>
        <color theme="1"/>
        <rFont val="맑은 고딕"/>
        <family val="3"/>
        <charset val="129"/>
        <scheme val="major"/>
      </rPr>
      <t>.G, bar.G</t>
    </r>
    <phoneticPr fontId="3" type="noConversion"/>
  </si>
  <si>
    <t>▶ 사업장 내 소각설비 중 에너지 회수효율을 산정하고자 하는 대상 호기를 기입</t>
    <phoneticPr fontId="3" type="noConversion"/>
  </si>
  <si>
    <t>▶ 연간 대상 호기에 투입된 폐기물의 종류별 총량을 기입. 종류별 구분이 불가한 경우 총 투입량만 기입
 ☞ 중량계측기 M1에서 계측되는 값을 적용</t>
    <phoneticPr fontId="3" type="noConversion"/>
  </si>
  <si>
    <t>▶ 연간 사업장 내 전체 호기에 투입된 폐기물의 종류별 총량을 기입. 종류별 구분이 불가한 경우 총 투입량만 기입
 ☞ 중량계측기 M1에서 계측되는 값을 적용</t>
    <phoneticPr fontId="3" type="noConversion"/>
  </si>
  <si>
    <t>▶ 대상호기 소각로에 투입되는 보조연료 종류를 모두 기입</t>
    <phoneticPr fontId="3" type="noConversion"/>
  </si>
  <si>
    <t>▶ 연간 대상호기 열분해(가스화)로 및 용융로 또는 가스연소실에 투입되는 보조연료의 종류별 총량을 기입
 ☞ 유량계측기 F1에서 계측되는 값을 적용</t>
    <phoneticPr fontId="3" type="noConversion"/>
  </si>
  <si>
    <t>▶ 대상호기 소각로에 공급하는 연소용 공기의 공급 전 예열 여부에 따라 O / X로 기입</t>
    <phoneticPr fontId="3" type="noConversion"/>
  </si>
  <si>
    <t>▶ 대상호기 대상호기 열분해(가스화)로 및 용융로 또는 가스연소실에 공급하는 연소용 공기의 공급 전 예열 여부에 따라 O / X로 기입</t>
    <phoneticPr fontId="3" type="noConversion"/>
  </si>
  <si>
    <t>▶ 외부에서 공급 받는 전력량 중 연간 사업장 내 전체호기 소각설비에 공급된 전력량의 총량을 기입
 ☞ 전력량계측기 W4에서 계측되는 값을 적용</t>
    <phoneticPr fontId="3" type="noConversion"/>
  </si>
  <si>
    <t>▶ 연간 대상호기 소각로내에 공급된 연소용 공기의 공급라인 별 총 유량을 기입 (1차, 2차, · · · )
 ☞ 유량계측기 F2에서 계측되는 값을 적용</t>
    <phoneticPr fontId="3" type="noConversion"/>
  </si>
  <si>
    <t>▶ 연간 대상호기 소각로내에 공급된 연소용 공기의 공급라인 별 평균 압력을 기입 (1차, 2차, · · · )
 ☞ 압력계측기 P1에서 계측되는 값을 적용
※ 압력계측기는 선택설치 항목으로, 압력계가 없는 설비는 생락</t>
    <phoneticPr fontId="3" type="noConversion"/>
  </si>
  <si>
    <t>▶ 연간 대상호기 열분해(가스화)로 및 용융로 또는 가스연소실에 공급된 연소용 공기의 공급라인 별 총 유량을 기입 (1차, 2차, · · · )
 ☞ 유량계측기 F2에서 계측되는 값을 적용</t>
    <phoneticPr fontId="3" type="noConversion"/>
  </si>
  <si>
    <t>▶ 연간 대상호기 열분해(가스화)로 및 용융로 또는 가스연소실에 공급된 연소용 공기의 공급라인 별 평균 압력을 기입 (1차, 2차, · · · )
 ☞ 압력계측기 P1에서 계측되는 값을 적용
※ 압력계측기는 선택설치 항목으로, 압력계가 없는 설비는 생락</t>
    <phoneticPr fontId="3" type="noConversion"/>
  </si>
  <si>
    <t>대상 호기</t>
    <phoneticPr fontId="3" type="noConversion"/>
  </si>
  <si>
    <t>▶ 연간 대상호기의 소각로 2차 연소실 출구에서 배출되는 가스의 평균 온도를 기입
 ☞ 온도계측기 T3에서 계측되는 값을 적용</t>
    <phoneticPr fontId="3" type="noConversion"/>
  </si>
  <si>
    <t>▶ 연간 대상호기의 열분해(가스화)로 출구에서 배출되는 가스의 평균 온도를 기입
 ☞ 온도계측기 T4에서 계측되는 값을 적용</t>
    <phoneticPr fontId="3" type="noConversion"/>
  </si>
  <si>
    <t>▶ 연간 대상호기의 용융로 또는 가스연소실 출구에서 배출되는 가스의 평균 온도를 기입
 ☞ 온도계측기 T5에서 계측되는 값을 적용</t>
    <phoneticPr fontId="3" type="noConversion"/>
  </si>
  <si>
    <t>▶ 연간 대상호기의 폐열보일러 후단에서 배출되는 가스의 평균 온도를 기입
 ☞ 온도계측기 T6에서 계측되는 값을 적용</t>
    <phoneticPr fontId="3" type="noConversion"/>
  </si>
  <si>
    <t>▶ 대상호기의  폐열보일러 후단에서 배출되는 가스의 분기 단위 산소 농도 측정 값의 평균을 기입
 ☞ 에너지 회수효율 검사기관의 측정·분석 결과 값을 적용</t>
    <phoneticPr fontId="3" type="noConversion"/>
  </si>
  <si>
    <t>▶ 연간 탈기기 후단에서 대상호기 폐열보일러로 공급된 급수 유량의 총량을 기입
 ☞ 유량계측기 F5에서 계측되는 값을 적용
 ※ 탈기기가 설치되어 있는 시설의 경우에 적용됨</t>
    <phoneticPr fontId="3" type="noConversion"/>
  </si>
  <si>
    <t>▶ 연간 급수 탱크 후단에서 대상호기 폐열보일러로 공급된 급수의 평균 온도를 기입
 ☞ 온도계측기 T7에서 계측되는 값을 적용
 ※ 탈기기가 설치되어 있지 않은 시설의 경우에 적용됨</t>
    <phoneticPr fontId="3" type="noConversion"/>
  </si>
  <si>
    <t>▶ 연간 탈기기 후단에서 대상호기 폐열보일러로 공급된 급수의 평균 온도를 기입
 ☞ 온도계측기 T7에서 계측되는 값을 적용
 ※ 탈기기가 설치되어 있는 시설의 경우에 적용됨</t>
    <phoneticPr fontId="3" type="noConversion"/>
  </si>
  <si>
    <t>▶ 연간 사업장 내 전체호기에서 생산된 증기 중 시스템 경계 외부로 공급 · 판매된 열에너지의 형태를 공급처 별로 기입
 ☞ 증기 자체를 공급하는 경우 "증기", 온수로 전환하여 공급하는 경우 "온수"를 기입</t>
    <phoneticPr fontId="3" type="noConversion"/>
  </si>
  <si>
    <t>▶ 연간 사업장 내 전체호기에서 생산된 증기 중 시스템 경계 외부로 공급 · 판매된 증기 또는 온수의 총량을 공급처 별로 기입
 ☞ 유량계측기 F8에서 계측되는 값을 적용</t>
    <phoneticPr fontId="3" type="noConversion"/>
  </si>
  <si>
    <t>▶ 연간 사업장 내 전체호기에서 생산된 증기 중 시스템 경계 외부로 공급 · 판매된 증기 또는 온수의 평균 온도를 공급처 별로 기입
 ☞ 온도계측기 T11에서 계측되는 값을 적용</t>
    <phoneticPr fontId="3" type="noConversion"/>
  </si>
  <si>
    <t>▶ 연간 대상호기 열분해(가스화)로 및 용융로 또는 가스연소실에 공급된 연소용 공기의 공급라인 별 평균 온도를 기입 (1차, 2차, · · · )
 ☞ 온도계측기 T1에서 계측되는 값을 적용
※ 연소용 공기를 예열하지 않고 대기온도의 공기를 공급하는 설비의 경우 온도계측기는 선택설치 항목이며, 대기온도의 공기를 공급하며 온도계가 없는 설비는 해당 설비의 평균 대기온도를 적용</t>
    <phoneticPr fontId="3" type="noConversion"/>
  </si>
  <si>
    <t>▶ 시스템 경계 외부로 공급 · 판매된 증기 또는 온수의 응축수 회수 여부를 공급처 별로 기입</t>
    <phoneticPr fontId="3" type="noConversion"/>
  </si>
  <si>
    <t>▶ 시스템 경계  외부로 공급 · 판매된 증기 또는 온수의 응축수를 회수하는 경우, 연간 회수된 응축수의 총량을 공급처 별로 기입
 ☞ 유량계측기 F10에서 계측되는 값을 적용
 ※ 회수 응축수 유량계측기는 선택설치 항목이며, 응축수를 회수하지 않거나 회수하지만 유량계가 없는 시설의 경우 증기 및 온수 공급 유량을 적용</t>
    <phoneticPr fontId="3" type="noConversion"/>
  </si>
  <si>
    <t>▶ 시스템 경계  외부로 공급 · 판매된 증기 또는 온수의 응축수를 회수하는 경우, 연간 회수된 응축수의 평균 온도를 공급처 별로 기입
 ☞ 온도계측기 T13에서 계측되는 값을 적용
 ※ 회수 응축수 온도계측기는 선택설치 항목이며, 응축수를 회수하지 않거나 회수하지만 온도계가 없는 시설의 경우 100℃로 적용</t>
    <phoneticPr fontId="3" type="noConversion"/>
  </si>
  <si>
    <t>▶ 생산 증기를 통하여 발전을 하는 시설의 경우, 연간 사업장 내 전체호기에서 생산된 전력량 중 시스템 경계 외부로 공급 · 판매된 전력량의 총량을 기입
 ☞ 전력량계측기 W3에서 계측되는 값을 적용</t>
    <phoneticPr fontId="3" type="noConversion"/>
  </si>
  <si>
    <t>▶ 외부에서 공급 받는 전력량 중 연간 사업장 내 대상호기 소각설비에 공급된 전력량의 총량을 기입
 ☞ 전력량계측기 W4에서 계측되는 값을 적용
 ※ 호기별 전력 사용량 계측이 불가능한 경우, 전체 호기 외부 전력 수전량에 대상호기 폐기물 투입 비율을 적용하여 산정</t>
    <phoneticPr fontId="3" type="noConversion"/>
  </si>
  <si>
    <t>▶ 연간 대상호기 소각로에 투입되는 보조연료 종류별 총량을 기입
 ☞ 유량계측기 F1에서 계측되는 값을 적용</t>
    <phoneticPr fontId="3" type="noConversion"/>
  </si>
  <si>
    <t>▶ 대상호기 열분해(가스화)로 및 용융로 또는 가스연소실에 투입되는 보조연료의 종류를 모두 기입</t>
    <phoneticPr fontId="3" type="noConversion"/>
  </si>
  <si>
    <t>▶ 대상호기의 대기오염 방지설비에 투입되는 보조연료 종류를 모두 기입</t>
    <phoneticPr fontId="3" type="noConversion"/>
  </si>
  <si>
    <t>▶ 연간 대상호기의 대기오염 방지설비에 투입되는 보조연료 종류별 총량을 기입
 ☞ 유량계측기 F11에서 계측되는 값을 적용</t>
    <phoneticPr fontId="3" type="noConversion"/>
  </si>
  <si>
    <t>▶ 연간 사업장 내 전체호기에서 발생하여 최종 처리를 위해 외부로 반출되는 바닥재와 비산재 각각의 총량을 기입
 ☞ 중량계측기 M2에서 계측되는 값을 적용</t>
    <phoneticPr fontId="3" type="noConversion"/>
  </si>
  <si>
    <t>▶ 연간 사업장 내 전체호기에서 발생하여 최종 처리를 위해 외부로 반출되는 열분해 잔재물(유가물 및 기타 잔재물 등)의 총량을 기입
 ☞ 중량계측기 M2에서 계측되는 값을 적용</t>
    <phoneticPr fontId="3" type="noConversion"/>
  </si>
  <si>
    <t>▶ 최종 처리를 위해 외부로 반출되기 직전 저장되어 있는 열분해 잔재물의 분기 단위 강열감량 측정 값의 평균을 기입
 ☞ 에너지 회수효율 검사기관의 측정·분석 결과 값을 적용</t>
    <phoneticPr fontId="3" type="noConversion"/>
  </si>
  <si>
    <t>▶ 최종 처리를 위해 외부로 반출되기 직전 저장되어 있는 열분해 잔재물의 분기 단위 수분 측정 값의 평균을 기입
 ☞ 에너지 회수효율 검사기관의 측정·분석 결과 값을 적용</t>
    <phoneticPr fontId="3" type="noConversion"/>
  </si>
  <si>
    <t>▶ 소각 완료 후 열분해(가스화)로 내 하부에서 잔재물 이송컨베이어로 배출되기 직전(냉각수 투입 전) 열분해 잔재물의 분기 단위 온도 측정 값의 평균을 기입
 ☞ 에너지 회수효율 검사기관의 측정·분석 결과 값을 적용</t>
    <phoneticPr fontId="3" type="noConversion"/>
  </si>
  <si>
    <t>▶ 연간 사업장 내 전체호기에서 발생하여 최종 처리를 위해 외부로 반출되는 슬래그의 총량을 기입
 ☞ 중량계측기 M2에서 계측되는 값을 적용</t>
    <phoneticPr fontId="3" type="noConversion"/>
  </si>
  <si>
    <t>▶ 최종 처리를 위해 외부로 반출되기 직전 저장되어 있는 슬래그의 분기 단위 강열감량 측정 값의 평균을 기입
 ☞ 에너지 회수효율 검사기관의 측정·분석 결과 값을 적용</t>
    <phoneticPr fontId="3" type="noConversion"/>
  </si>
  <si>
    <t>▶ 최종 처리를 위해 외부로 반출되기 직전 저장되어 있는 슬래그의 분기 단위 수분 측정 값의 평균을 기입
 ☞ 에너지 회수효율 검사기관의 측정·분석 결과 값을 적용</t>
    <phoneticPr fontId="3" type="noConversion"/>
  </si>
  <si>
    <t>▶ 열분해(가스화)로 상부(지붕), 측면(벽면)의 분기 단위 방열손실 측정을 통한 연간 총 방열손실량을 기입
 ☞ 에너지 회수효율 검사기관의 측정·분석 결과 값을 적용</t>
    <phoneticPr fontId="3" type="noConversion"/>
  </si>
  <si>
    <t>▶ 용융(가스연소)로 상부(지붕), 측면(벽면)의 분기 단위 방열손실 측정을 통한 연간 총 방열손실량을 기입
 ☞ 에너지 회수효율 검사기관의 측정·분석 결과 값을 적용</t>
    <phoneticPr fontId="3" type="noConversion"/>
  </si>
  <si>
    <t>▶ 폐열보일러 상부(지붕), 측면(벽면)의 분기 단위 방열손실 측정을 통한 연간 총 방열손실량을 기입
 ☞ 에너지 회수효율 검사기관의 측정·분석 결과 값을 적용</t>
    <phoneticPr fontId="3" type="noConversion"/>
  </si>
  <si>
    <t>▶ 고온공기가열기 상부(지붕), 측면(벽면)의 분기 단위 방열손실 측정을 통한 연간 총 방열손실량을 기입
 ☞ 에너지 회수효율 검사기관의 측정·분석 결과 값을 적용
 ※ 폐열보일러 전단에서 소각 배가스를 이용하여 공기를 예열하는 고온공기가열기를 설치운영 하는 시설에 한함</t>
    <phoneticPr fontId="3" type="noConversion"/>
  </si>
  <si>
    <t>▶ 대상호기 소각로에서 발생한 소각 배가스를 직접 건조설비 등에서 열원으로 사용하는 경우 공급하는 가스의 총량을 기입
 ☞ 유량계측기 F6에서 계측되는 값을 적용</t>
    <phoneticPr fontId="3" type="noConversion"/>
  </si>
  <si>
    <t>▶ 대상호기 소각로에서 발생한 소각 배가스를 직접 건조설비 등에서 열원으로 사용하는 경우 열 공급 전 가스의 평균 온도를 기입
 ☞ 온도계측기 T8에서 계측되는 값을 적용</t>
    <phoneticPr fontId="3" type="noConversion"/>
  </si>
  <si>
    <t>▶ 대상호기 소각로에서 발생한 소각 배가스를 직접 건조설비 등에서 열원으로 사용하는 경우 열 공급 후 가스의 평균 온도를 기입
 ☞ 온도계측기 T9에서 계측되는 값을 적용</t>
    <phoneticPr fontId="3" type="noConversion"/>
  </si>
  <si>
    <t>▶ 대상호기의 용융로 하부 평균 온도 또는 용융로 출구 배출가스 평균온도를 적용
 ☞ 온도계측기 T5에서 계측되는 값을 적용</t>
    <phoneticPr fontId="3" type="noConversion"/>
  </si>
  <si>
    <t>T5</t>
    <phoneticPr fontId="3" type="noConversion"/>
  </si>
  <si>
    <t>▶ 연간 사업장 내 전체호기에서 생산된 증기 중 시스템 경계 내부의 보조 설비(에너지 생산에 기여하지 않는 설비)에서 사용된 열에너지의 형태를 공급처 별로 기입
 ☞ 증기 자체를 공급하는 경우 "증기", 온수로 전환하여 공급하는 경우 "온수"를 기입</t>
    <phoneticPr fontId="3" type="noConversion"/>
  </si>
  <si>
    <t>▶ 연간 사업장 내 전체호기에서 생산된 증기 중 시스템 경계 내부의 보조 설비(에너지 생산에 기여하지 않는 설비)에서 사용된 증기 또는 온수의 총량을 공급처 별로 기입
 ☞ 유량계측기 F7에서 계측되는 값을 적용</t>
    <phoneticPr fontId="3" type="noConversion"/>
  </si>
  <si>
    <t>▶ 연간 사업장 내 전체호기에서 생산된 증기 중 시스템 경계 내부의 보조 설비(에너지 생산에 기여하지 않는 설비)에서 사용된 증기 또는 온수의 평균 온도를 공급처 별로 기입
 ☞ 온도계측기 T10에서 계측되는 값을 적용</t>
    <phoneticPr fontId="3" type="noConversion"/>
  </si>
  <si>
    <t>▶ 연간 사업장 내 전체호기에서 생산된 증기 중 시스템 경계 내부의 보조 설비(에너지 생산에 기여하지 않는 설비)에서 사용된 증기 또는 온수의 평균 압력를 공급처 별로 기입
 ☞ 압력계측기 P3에서 계측되는 값을 적용</t>
    <phoneticPr fontId="3" type="noConversion"/>
  </si>
  <si>
    <r>
      <t>(a) m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stw
</t>
    </r>
    <r>
      <rPr>
        <b/>
        <sz val="12"/>
        <color theme="1"/>
        <rFont val="맑은 고딕"/>
        <family val="3"/>
        <charset val="129"/>
        <scheme val="major"/>
      </rPr>
      <t>폐기물로부터 생산된
증기의 총량</t>
    </r>
    <phoneticPr fontId="3" type="noConversion"/>
  </si>
  <si>
    <r>
      <t>(b) LHV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w
</t>
    </r>
    <r>
      <rPr>
        <b/>
        <sz val="12"/>
        <color theme="1"/>
        <rFont val="맑은 고딕"/>
        <family val="3"/>
        <charset val="129"/>
        <scheme val="major"/>
      </rPr>
      <t>투입 폐기물
저위발열량</t>
    </r>
    <phoneticPr fontId="3" type="noConversion"/>
  </si>
  <si>
    <r>
      <t xml:space="preserve">▶ 연간 대상호기에서 생산된 증기의 총량을 기입
 ☞ 유량계측기 F3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(4-2)번 적용</t>
    </r>
    <phoneticPr fontId="3" type="noConversion"/>
  </si>
  <si>
    <r>
      <t xml:space="preserve">▶ 연간 대상호기에서 생산된 증기의 평균 온도를 기입
 ☞ 온도계측기 T2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(4-3)번 적용</t>
    </r>
    <phoneticPr fontId="3" type="noConversion"/>
  </si>
  <si>
    <r>
      <t>▶ 연간 대상호기에서 생산된 증기의 평균 압력를 기입
 ☞ 압력계측기 P2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(4-4)번 적용</t>
    </r>
    <phoneticPr fontId="3" type="noConversion"/>
  </si>
  <si>
    <t>(6-3) or (6-5)</t>
    <phoneticPr fontId="3" type="noConversion"/>
  </si>
  <si>
    <t>연소 보조연료
종류</t>
    <phoneticPr fontId="3" type="noConversion"/>
  </si>
  <si>
    <t>연소 보조연료
투입량</t>
    <phoneticPr fontId="3" type="noConversion"/>
  </si>
  <si>
    <t>대상 호기
증기 생산</t>
    <phoneticPr fontId="3" type="noConversion"/>
  </si>
  <si>
    <t>보조연료
저위발열량</t>
    <phoneticPr fontId="3" type="noConversion"/>
  </si>
  <si>
    <t>일반 · 고온
소각시설</t>
    <phoneticPr fontId="3" type="noConversion"/>
  </si>
  <si>
    <t>공통</t>
    <phoneticPr fontId="3" type="noConversion"/>
  </si>
  <si>
    <t>공통</t>
    <phoneticPr fontId="3" type="noConversion"/>
  </si>
  <si>
    <t>연소 보조연료
종류</t>
    <phoneticPr fontId="3" type="noConversion"/>
  </si>
  <si>
    <r>
      <t xml:space="preserve">▶ 대상호기 소각로에 투입되는 보조연료 종류를 모두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(2-1)번 적용</t>
    </r>
    <phoneticPr fontId="3" type="noConversion"/>
  </si>
  <si>
    <r>
      <t xml:space="preserve">▶ 대상호기 열분해(가스화)로 및 용융로 또는 가스연소실에 투입되는 보조연료 종류를 모두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(2-3)번 적용</t>
    </r>
    <phoneticPr fontId="3" type="noConversion"/>
  </si>
  <si>
    <t>▶ 대상호기에 투입되는 연소 보조연료의 저위발열량을 기입
 ☞ 「에너지법 시행규칙」 별표(에너지열량 환산기준)에 따른 에너지원 종류별 순 발열량 적용</t>
    <phoneticPr fontId="3" type="noConversion"/>
  </si>
  <si>
    <t>일반 · 고온
소각시설</t>
    <phoneticPr fontId="3" type="noConversion"/>
  </si>
  <si>
    <t>일반 · 고온
소각시설</t>
    <phoneticPr fontId="3" type="noConversion"/>
  </si>
  <si>
    <t>열분해(가스화)
· 용융 시설</t>
    <phoneticPr fontId="3" type="noConversion"/>
  </si>
  <si>
    <t>열분해(가스화)
· 용융 시설</t>
    <phoneticPr fontId="3" type="noConversion"/>
  </si>
  <si>
    <t>▶ 일반 · 고온 소각시설 배출가스 열손실 보정계수 1.672 기입</t>
    <phoneticPr fontId="3" type="noConversion"/>
  </si>
  <si>
    <t>▶ 일반 · 고온 소각시설 기타 열손실 보정계수 1.011 기입</t>
    <phoneticPr fontId="3" type="noConversion"/>
  </si>
  <si>
    <t>(a-8)</t>
    <phoneticPr fontId="3" type="noConversion"/>
  </si>
  <si>
    <t>(a-9)</t>
    <phoneticPr fontId="3" type="noConversion"/>
  </si>
  <si>
    <t>(a-10)</t>
    <phoneticPr fontId="3" type="noConversion"/>
  </si>
  <si>
    <t>(b-3)</t>
    <phoneticPr fontId="3" type="noConversion"/>
  </si>
  <si>
    <t>(b-4)</t>
    <phoneticPr fontId="3" type="noConversion"/>
  </si>
  <si>
    <t>(b-5)</t>
    <phoneticPr fontId="3" type="noConversion"/>
  </si>
  <si>
    <t>(b-6)</t>
    <phoneticPr fontId="3" type="noConversion"/>
  </si>
  <si>
    <t>관리
번호</t>
    <phoneticPr fontId="3" type="noConversion"/>
  </si>
  <si>
    <r>
      <t>LHV</t>
    </r>
    <r>
      <rPr>
        <b/>
        <i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</si>
  <si>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m</t>
    </r>
    <r>
      <rPr>
        <b/>
        <vertAlign val="subscript"/>
        <sz val="12"/>
        <rFont val="맑은 고딕"/>
        <family val="3"/>
        <charset val="129"/>
        <scheme val="major"/>
      </rPr>
      <t>stw</t>
    </r>
    <phoneticPr fontId="3" type="noConversion"/>
  </si>
  <si>
    <r>
      <t>LHV</t>
    </r>
    <r>
      <rPr>
        <b/>
        <i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</si>
  <si>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kL/yr, kNm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/yr</t>
    </r>
    <phoneticPr fontId="3" type="noConversion"/>
  </si>
  <si>
    <r>
      <t>kcal/L, kcal/Nm</t>
    </r>
    <r>
      <rPr>
        <b/>
        <vertAlign val="superscript"/>
        <sz val="12"/>
        <rFont val="맑은 고딕"/>
        <family val="3"/>
        <charset val="129"/>
        <scheme val="major"/>
      </rPr>
      <t>3</t>
    </r>
    <phoneticPr fontId="3" type="noConversion"/>
  </si>
  <si>
    <r>
      <t>kg/cm</t>
    </r>
    <r>
      <rPr>
        <b/>
        <vertAlign val="superscript"/>
        <sz val="12"/>
        <rFont val="맑은 고딕"/>
        <family val="3"/>
        <charset val="129"/>
        <scheme val="major"/>
      </rPr>
      <t>2</t>
    </r>
    <r>
      <rPr>
        <b/>
        <sz val="12"/>
        <rFont val="맑은 고딕"/>
        <family val="3"/>
        <charset val="129"/>
        <scheme val="major"/>
      </rPr>
      <t>.G, bar.G</t>
    </r>
    <phoneticPr fontId="3" type="noConversion"/>
  </si>
  <si>
    <r>
      <t>kL/yr, kNm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/yr</t>
    </r>
    <phoneticPr fontId="3" type="noConversion"/>
  </si>
  <si>
    <r>
      <t>kcal/L, kcal/Nm</t>
    </r>
    <r>
      <rPr>
        <b/>
        <vertAlign val="superscript"/>
        <sz val="12"/>
        <rFont val="맑은 고딕"/>
        <family val="3"/>
        <charset val="129"/>
        <scheme val="major"/>
      </rPr>
      <t>3</t>
    </r>
    <phoneticPr fontId="3" type="noConversion"/>
  </si>
  <si>
    <t>T7</t>
    <phoneticPr fontId="3" type="noConversion"/>
  </si>
  <si>
    <t>(2-2)</t>
    <phoneticPr fontId="3" type="noConversion"/>
  </si>
  <si>
    <t>(5-6)</t>
    <phoneticPr fontId="3" type="noConversion"/>
  </si>
  <si>
    <r>
      <t xml:space="preserve">▶ 연간 폐열보일러에 공급된 급수의 평균 온도를 기입
 ☞ 온도계측기 T5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(6-3) 또는 (6-5)번 적용</t>
    </r>
    <r>
      <rPr>
        <b/>
        <sz val="12"/>
        <color theme="1"/>
        <rFont val="맑은 고딕"/>
        <family val="3"/>
        <charset val="129"/>
        <scheme val="major"/>
      </rPr>
      <t xml:space="preserve">
 ☞ 탈기기가 설치되어 있지 않은 경우 응축수 탱크 후단 온도(6-3)번 적용, 설치되어 있는 경우 탈기기 후단 온도(6-5)번 적용</t>
    </r>
    <phoneticPr fontId="3" type="noConversion"/>
  </si>
  <si>
    <r>
      <t xml:space="preserve">▶ 연간 대상호기 소각로에 투입되는 보조연료 종류별 총량을 기입
 ☞ 유량계측기 F1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(2-2)번 적용</t>
    </r>
    <phoneticPr fontId="3" type="noConversion"/>
  </si>
  <si>
    <r>
      <t xml:space="preserve">▶ 연간 대상호기 열분해(가스화)로 및 용융로 또는 가스연소실에 투입되는 보조연료 종류별 총량을 기입
 ☞ 유량계측기 F1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(2-4)번 적용</t>
    </r>
    <phoneticPr fontId="3" type="noConversion"/>
  </si>
  <si>
    <r>
      <t xml:space="preserve">▶ 연간 대상호기에 투입된 폐기물의 총량을 기입
 ☞ 중량계측기 M1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(1-3)번 적용</t>
    </r>
    <phoneticPr fontId="3" type="noConversion"/>
  </si>
  <si>
    <r>
      <t xml:space="preserve">▶ 연간 대상호기의 폐열보일러 후단에서 배출되는 가스의 평균 온도를 기입
 ☞ 온도계측기 T6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(5-6)번 적용</t>
    </r>
    <phoneticPr fontId="3" type="noConversion"/>
  </si>
  <si>
    <r>
      <t>▶ 생산된 증기 엔탈피 값(a-4)과 폐열보일러 급수 엔탈피 값(a-5)의 차이를 기입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= 650 - 120 = 530</t>
    </r>
    <phoneticPr fontId="3" type="noConversion"/>
  </si>
  <si>
    <t>(a)
폐기물 투입량</t>
    <phoneticPr fontId="3" type="noConversion"/>
  </si>
  <si>
    <r>
      <t>(d)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in3
</t>
    </r>
    <r>
      <rPr>
        <b/>
        <sz val="12"/>
        <color theme="1"/>
        <rFont val="맑은 고딕"/>
        <family val="3"/>
        <charset val="129"/>
        <scheme val="major"/>
      </rPr>
      <t xml:space="preserve">2차 연소용 공기
공급 열량 </t>
    </r>
    <phoneticPr fontId="3" type="noConversion"/>
  </si>
  <si>
    <r>
      <t>(e)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out1
</t>
    </r>
    <r>
      <rPr>
        <b/>
        <sz val="12"/>
        <color theme="1"/>
        <rFont val="맑은 고딕"/>
        <family val="3"/>
        <charset val="129"/>
        <scheme val="major"/>
      </rPr>
      <t xml:space="preserve">증기 흡수열 </t>
    </r>
    <phoneticPr fontId="3" type="noConversion"/>
  </si>
  <si>
    <r>
      <t>(b)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in1</t>
    </r>
    <r>
      <rPr>
        <b/>
        <sz val="12"/>
        <color theme="1"/>
        <rFont val="맑은 고딕"/>
        <family val="3"/>
        <charset val="129"/>
        <scheme val="major"/>
      </rPr>
      <t xml:space="preserve">
연소 보조연료
공급 열량 </t>
    </r>
    <phoneticPr fontId="3" type="noConversion"/>
  </si>
  <si>
    <r>
      <t>(g)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out3
</t>
    </r>
    <r>
      <rPr>
        <b/>
        <sz val="12"/>
        <color theme="1"/>
        <rFont val="맑은 고딕"/>
        <family val="3"/>
        <charset val="129"/>
        <scheme val="major"/>
      </rPr>
      <t xml:space="preserve">폐열보일러
방열손실 </t>
    </r>
    <phoneticPr fontId="3" type="noConversion"/>
  </si>
  <si>
    <r>
      <t>(h)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out4
</t>
    </r>
    <r>
      <rPr>
        <b/>
        <sz val="12"/>
        <color theme="1"/>
        <rFont val="맑은 고딕"/>
        <family val="3"/>
        <charset val="129"/>
        <scheme val="major"/>
      </rPr>
      <t xml:space="preserve">소각로
방열손실 </t>
    </r>
    <phoneticPr fontId="3" type="noConversion"/>
  </si>
  <si>
    <r>
      <t>(i)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out5
</t>
    </r>
    <r>
      <rPr>
        <b/>
        <sz val="12"/>
        <color theme="1"/>
        <rFont val="맑은 고딕"/>
        <family val="3"/>
        <charset val="129"/>
        <scheme val="major"/>
      </rPr>
      <t xml:space="preserve">소각 잔재물
배출열 </t>
    </r>
    <phoneticPr fontId="3" type="noConversion"/>
  </si>
  <si>
    <r>
      <t>(j)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out6
</t>
    </r>
    <r>
      <rPr>
        <b/>
        <sz val="12"/>
        <color theme="1"/>
        <rFont val="맑은 고딕"/>
        <family val="3"/>
        <charset val="129"/>
        <scheme val="major"/>
      </rPr>
      <t xml:space="preserve">소각 잔재물
미연탄소분 열량 </t>
    </r>
    <phoneticPr fontId="3" type="noConversion"/>
  </si>
  <si>
    <r>
      <t>(k)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out7</t>
    </r>
    <r>
      <rPr>
        <b/>
        <sz val="12"/>
        <color theme="1"/>
        <rFont val="맑은 고딕"/>
        <family val="3"/>
        <charset val="129"/>
        <scheme val="major"/>
      </rPr>
      <t xml:space="preserve"> 
브로우다운
배출열 </t>
    </r>
    <phoneticPr fontId="3" type="noConversion"/>
  </si>
  <si>
    <r>
      <t>(l) LHV</t>
    </r>
    <r>
      <rPr>
        <b/>
        <vertAlign val="subscript"/>
        <sz val="12"/>
        <color theme="1"/>
        <rFont val="맑은 고딕"/>
        <family val="3"/>
        <charset val="129"/>
        <scheme val="major"/>
      </rPr>
      <t>w</t>
    </r>
    <r>
      <rPr>
        <b/>
        <sz val="12"/>
        <color theme="1"/>
        <rFont val="맑은 고딕"/>
        <family val="3"/>
        <charset val="129"/>
        <scheme val="major"/>
      </rPr>
      <t xml:space="preserve"> 
투입 폐기물
저위발열량 </t>
    </r>
    <phoneticPr fontId="3" type="noConversion"/>
  </si>
  <si>
    <r>
      <t>kNm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/yr</t>
    </r>
    <phoneticPr fontId="3" type="noConversion"/>
  </si>
  <si>
    <r>
      <t>kcal/Nm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·℃</t>
    </r>
    <phoneticPr fontId="3" type="noConversion"/>
  </si>
  <si>
    <r>
      <t>bar.G, kg/cm</t>
    </r>
    <r>
      <rPr>
        <b/>
        <vertAlign val="superscript"/>
        <sz val="12"/>
        <rFont val="맑은 고딕"/>
        <family val="3"/>
        <charset val="129"/>
        <scheme val="major"/>
      </rPr>
      <t>2</t>
    </r>
    <r>
      <rPr>
        <b/>
        <sz val="12"/>
        <rFont val="맑은 고딕"/>
        <family val="3"/>
        <charset val="129"/>
        <scheme val="major"/>
      </rPr>
      <t>.G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</si>
  <si>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out1</t>
    </r>
    <phoneticPr fontId="3" type="noConversion"/>
  </si>
  <si>
    <r>
      <t>O</t>
    </r>
    <r>
      <rPr>
        <b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</si>
  <si>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r>
      <t>H</t>
    </r>
    <r>
      <rPr>
        <b/>
        <vertAlign val="subscript"/>
        <sz val="12"/>
        <rFont val="맑은 고딕"/>
        <family val="3"/>
        <charset val="129"/>
        <scheme val="major"/>
      </rPr>
      <t>2</t>
    </r>
    <r>
      <rPr>
        <b/>
        <sz val="12"/>
        <rFont val="맑은 고딕"/>
        <family val="3"/>
        <charset val="129"/>
        <scheme val="major"/>
      </rPr>
      <t>O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</si>
  <si>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out2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</si>
  <si>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out5</t>
    </r>
    <phoneticPr fontId="3" type="noConversion"/>
  </si>
  <si>
    <t>1차 공기 예열 여부</t>
    <phoneticPr fontId="3" type="noConversion"/>
  </si>
  <si>
    <t>2차 공기 예열 여부</t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</si>
  <si>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in1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</si>
  <si>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in2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</si>
  <si>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in3</t>
    </r>
    <phoneticPr fontId="3" type="noConversion"/>
  </si>
  <si>
    <t>1차 연소용
공기 공급</t>
    <phoneticPr fontId="3" type="noConversion"/>
  </si>
  <si>
    <t>2차 연소용
공기 공급</t>
    <phoneticPr fontId="3" type="noConversion"/>
  </si>
  <si>
    <t>페열보일러 후단
배출가스</t>
    <phoneticPr fontId="3" type="noConversion"/>
  </si>
  <si>
    <t>폐열보일러 후단
배출가스 온도</t>
    <phoneticPr fontId="3" type="noConversion"/>
  </si>
  <si>
    <t>폐열보일러
방열손실</t>
    <phoneticPr fontId="3" type="noConversion"/>
  </si>
  <si>
    <t>소각로
방열손실</t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</si>
  <si>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out4</t>
    </r>
    <phoneticPr fontId="3" type="noConversion"/>
  </si>
  <si>
    <t>바닥재 수분</t>
    <phoneticPr fontId="3" type="noConversion"/>
  </si>
  <si>
    <t>바닥재 온도</t>
    <phoneticPr fontId="3" type="noConversion"/>
  </si>
  <si>
    <t>바닥재 비열</t>
    <phoneticPr fontId="3" type="noConversion"/>
  </si>
  <si>
    <t>전체 호기 습기준
바닥재 발생량</t>
    <phoneticPr fontId="3" type="noConversion"/>
  </si>
  <si>
    <t>대상 호기 건기준
바닥재 발생량</t>
    <phoneticPr fontId="3" type="noConversion"/>
  </si>
  <si>
    <t>대상 호기
폐열보일러 급수 유량</t>
    <phoneticPr fontId="3" type="noConversion"/>
  </si>
  <si>
    <t>바닥재 강열감량</t>
    <phoneticPr fontId="3" type="noConversion"/>
  </si>
  <si>
    <t>총 입열량
(폐기물 열량 제외)</t>
    <phoneticPr fontId="3" type="noConversion"/>
  </si>
  <si>
    <r>
      <t>(c)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in2
</t>
    </r>
    <r>
      <rPr>
        <b/>
        <sz val="12"/>
        <color theme="1"/>
        <rFont val="맑은 고딕"/>
        <family val="3"/>
        <charset val="129"/>
        <scheme val="major"/>
      </rPr>
      <t xml:space="preserve">1차 연소용 공기
공급 열량 </t>
    </r>
    <phoneticPr fontId="3" type="noConversion"/>
  </si>
  <si>
    <t>(1-2)</t>
    <phoneticPr fontId="3" type="noConversion"/>
  </si>
  <si>
    <r>
      <t xml:space="preserve">▶ 연간 사업장 내 전체호기에 투입된 폐기물의 총량을 기입
 ☞ 중량계측기 M1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(1-2)번 적용</t>
    </r>
    <phoneticPr fontId="3" type="noConversion"/>
  </si>
  <si>
    <r>
      <t>▶ 전체호기 폐기물 투입량(a-1)에 대한 대상호기 폐기물 투입량(a-2)의 비율 값을 기입
 ☞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/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= 9,000 / 20,000 = 0.45</t>
    </r>
    <phoneticPr fontId="3" type="noConversion"/>
  </si>
  <si>
    <t>보조연료
저위발열량</t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</si>
  <si>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in1</t>
    </r>
    <r>
      <rPr>
        <b/>
        <sz val="12"/>
        <color theme="1"/>
        <rFont val="맑은 고딕"/>
        <family val="3"/>
        <charset val="129"/>
        <scheme val="major"/>
      </rPr>
      <t xml:space="preserve"> = (연소 보조연료 투입량 x 보조연료 저위발열량)의 총 합계
</t>
    </r>
    <r>
      <rPr>
        <b/>
        <i/>
        <sz val="12"/>
        <rFont val="맑은 고딕"/>
        <family val="3"/>
        <charset val="129"/>
        <scheme val="major"/>
      </rPr>
      <t xml:space="preserve">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= 10.0 x 9,420 x 1/1000 = 94.2</t>
    </r>
    <phoneticPr fontId="3" type="noConversion"/>
  </si>
  <si>
    <t>(3-2)</t>
    <phoneticPr fontId="3" type="noConversion"/>
  </si>
  <si>
    <r>
      <t>▶ 연간 대상호기 소각로내에 1차로 공급된 연소용 공기의 총 유량을 기입
 ☞ 유량계측기 F2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(3-2)번 적용</t>
    </r>
    <phoneticPr fontId="3" type="noConversion"/>
  </si>
  <si>
    <t>(3-3)</t>
    <phoneticPr fontId="3" type="noConversion"/>
  </si>
  <si>
    <t>▶ 1차 연소용 공기의 소각로 내 투입 전 예열 여부에 따라 O/X를 기입</t>
    <phoneticPr fontId="3" type="noConversion"/>
  </si>
  <si>
    <t>▶ 2차 연소용 공기의 소각로 내 투입 전 예열 여부에 따라 O/X를 기입</t>
    <phoneticPr fontId="3" type="noConversion"/>
  </si>
  <si>
    <t>▶ 연간 대상호기 소각로내에 공급된 연소용 공기의 공급라인 별 평균 온도를 기입 (1차, 2차, · · · )
 ☞ 온도계측기 T1에서 계측되는 값을 적용
※ 연소용 공기를 예열하지 않고 대기온도의 공기를 공급하는 설비의 경우 온도계측기는 선택설치 항목이며, 대기온도의 공기를 공급하며 온도계가 없는 설비는 해당 설비의 평균 대기온도를 적용</t>
    <phoneticPr fontId="3" type="noConversion"/>
  </si>
  <si>
    <r>
      <t xml:space="preserve">▶ 연간 대상호기 소각로내에 2차로 공급된 연소용 공기의 총 유량을 기입
 ☞ 유량계측기 F2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(3-2)번 적용</t>
    </r>
    <phoneticPr fontId="3" type="noConversion"/>
  </si>
  <si>
    <r>
      <t xml:space="preserve">▶ 연간 대상호기 소각로내에 1차로 공급된 연소용 공기의 평균 온도를 기입
 ☞ 온도계측기 T1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(3-3)번 적용
 ※ 연소용 공기를 예열하지 않고 대기온도의 공기를 공급하며, 온도계가 없는 설비는 해당 설비의 평균 대기온도를 적용</t>
    </r>
    <phoneticPr fontId="3" type="noConversion"/>
  </si>
  <si>
    <r>
      <t xml:space="preserve">▶ 연간 대상호기 소각로내에 2차로 공급된 연소용 공기의 평균 온도를 기입
 ☞ 온도계측기 T1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(3-3)번 적용
 ※ 연소용 공기를 예열하지 않고 대기온도의 공기를 공급하며, 온도계가 없는 설비는 해당 설비의 평균 대기온도를 적용</t>
    </r>
    <phoneticPr fontId="3" type="noConversion"/>
  </si>
  <si>
    <r>
      <t xml:space="preserve">▶ 연간 대상호기의 굴뚝에서 배출되는 건기준 가스 유량의 총량을 기입
 ☞ 유량계측기 F4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(5-1)번 적용</t>
    </r>
    <phoneticPr fontId="3" type="noConversion"/>
  </si>
  <si>
    <r>
      <t xml:space="preserve">▶ 연간 대상호기의 굴뚝에서 배출되는 가스의 평균 산소 농도를 기입
 ☞ 산소 농도 계측기 O1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(5-2)번 적용</t>
    </r>
    <phoneticPr fontId="3" type="noConversion"/>
  </si>
  <si>
    <t>(5-7)</t>
    <phoneticPr fontId="3" type="noConversion"/>
  </si>
  <si>
    <r>
      <t xml:space="preserve">▶ 연간 대상호기의 폐열보일러 후단에서 배출되는 가스의 평균 산소 농도를 기입
 ☞ 에너지 회수효율 검사기관의 측정·분석 결과 값, </t>
    </r>
    <r>
      <rPr>
        <b/>
        <sz val="12"/>
        <color rgb="FF0000FF"/>
        <rFont val="맑은 고딕"/>
        <family val="3"/>
        <charset val="129"/>
        <scheme val="major"/>
      </rPr>
      <t>데이터 관리번호 (5-7)번 적용</t>
    </r>
    <phoneticPr fontId="3" type="noConversion"/>
  </si>
  <si>
    <t>(5-8)</t>
    <phoneticPr fontId="3" type="noConversion"/>
  </si>
  <si>
    <r>
      <t xml:space="preserve">▶ 대상호기의 폐열보일러 후단에서 배출되는 가스의 분기 단위 수분 측정 값의 평균을 기입
 ☞ 에너지 회수효율 검사기관의 측정·분석 결과 값, </t>
    </r>
    <r>
      <rPr>
        <b/>
        <sz val="12"/>
        <color rgb="FF0000FF"/>
        <rFont val="맑은 고딕"/>
        <family val="3"/>
        <charset val="129"/>
        <scheme val="major"/>
      </rPr>
      <t>데이터 관리번호 (5-8)번 적용</t>
    </r>
    <phoneticPr fontId="3" type="noConversion"/>
  </si>
  <si>
    <r>
      <t>▶ 굴뚝 배출가스 산소농도(f-2), 폐열보일러 후단 배출가스 수분(f-4) 및 산소 농도(f-3)를 통하여 굴뚝 건가스 유량(f-1)을 환산하여 적용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G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G x (1+w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gb</t>
    </r>
    <r>
      <rPr>
        <b/>
        <i/>
        <sz val="12"/>
        <color rgb="FF0000FF"/>
        <rFont val="맑은 고딕"/>
        <family val="3"/>
        <charset val="129"/>
        <scheme val="major"/>
      </rPr>
      <t>/100) x {(21-O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>)/(21-O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2b</t>
    </r>
    <r>
      <rPr>
        <b/>
        <i/>
        <sz val="12"/>
        <color rgb="FF0000FF"/>
        <rFont val="맑은 고딕"/>
        <family val="3"/>
        <charset val="129"/>
        <scheme val="major"/>
      </rPr>
      <t>)}
          = 65,000 x (1 + 15/100) x {{21 - 8.0)/(21- 7.5)} = 71,981.5</t>
    </r>
    <phoneticPr fontId="3" type="noConversion"/>
  </si>
  <si>
    <r>
      <t xml:space="preserve">▶ 폐열보일러 상부(지붕), 측면(벽면)의 분기 단위 방열손실 측정을 통한 연간 총 방열손실량을 기입
 ☞ 에너지 회수효율 검사기관의 측정·분석 결과 값, </t>
    </r>
    <r>
      <rPr>
        <b/>
        <sz val="12"/>
        <color rgb="FF0000FF"/>
        <rFont val="맑은 고딕"/>
        <family val="3"/>
        <charset val="129"/>
        <scheme val="major"/>
      </rPr>
      <t>데이터 관리번호 (15-2)번 적용</t>
    </r>
    <phoneticPr fontId="3" type="noConversion"/>
  </si>
  <si>
    <r>
      <t xml:space="preserve">▶ 연간 사업장 내 전체호기에서 발생하여 최종 처리를 위해 외부로 반출되는 바닥재의 총량을 기입
 ☞ 중량계측기 M2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(14-1)번 적용</t>
    </r>
    <phoneticPr fontId="3" type="noConversion"/>
  </si>
  <si>
    <r>
      <t xml:space="preserve">▶ 소각로 상부(지붕), 측면(벽면)의 분기 단위 방열손실 측정을 통한 연간 총 방열손실량을 기입
 ☞ 에너지 회수효율 검사기관의 측정·분석 결과 값,  </t>
    </r>
    <r>
      <rPr>
        <b/>
        <sz val="12"/>
        <color rgb="FF0000FF"/>
        <rFont val="맑은 고딕"/>
        <family val="3"/>
        <charset val="129"/>
        <scheme val="major"/>
      </rPr>
      <t>데이터 관리번호 (15-1)번 적용</t>
    </r>
    <phoneticPr fontId="3" type="noConversion"/>
  </si>
  <si>
    <r>
      <t xml:space="preserve">▶ 최종 처리를 위해 외부로 반출되기 직전 저장되어 있는 바닥재의 분기 단위 수분 측정 값의 평균을 기입
 ☞ 에너지 회수효율 검사기관의 측정·분석 결과 값, </t>
    </r>
    <r>
      <rPr>
        <b/>
        <sz val="12"/>
        <color rgb="FF0000FF"/>
        <rFont val="맑은 고딕"/>
        <family val="3"/>
        <charset val="129"/>
        <scheme val="major"/>
      </rPr>
      <t>데이터 관리번호 (14-3)번 적용</t>
    </r>
    <phoneticPr fontId="3" type="noConversion"/>
  </si>
  <si>
    <r>
      <t xml:space="preserve">▶ 전체호기 습기준 소각 잔재물 발생량(i-1)에 수분값(i-2) 보정 및 폐기물 투입비율(a-3)을 적용하여 환산
 ☞ </t>
    </r>
    <r>
      <rPr>
        <b/>
        <i/>
        <sz val="12"/>
        <color rgb="FF0000FF"/>
        <rFont val="맑은 고딕"/>
        <family val="3"/>
        <charset val="129"/>
        <scheme val="major"/>
      </rPr>
      <t>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(1 - 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>/100)
          = 2,300 x 0.45 x (1 - 18/100) = 848.7</t>
    </r>
    <phoneticPr fontId="3" type="noConversion"/>
  </si>
  <si>
    <r>
      <t>▶ 소각 완료 후 소각로 내 하부에서 바닥재 이송컨베이어로 배출되기 직전(냉각수 투입 전) 바닥재의 분기 단위 온도 측정 값의 평균을 기입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sz val="12"/>
        <rFont val="맑은 고딕"/>
        <family val="3"/>
        <charset val="129"/>
        <scheme val="major"/>
      </rPr>
      <t xml:space="preserve">에너지 회수효율 검사기관의 측정·분석 결과 값, </t>
    </r>
    <r>
      <rPr>
        <b/>
        <sz val="12"/>
        <color rgb="FF0000FF"/>
        <rFont val="맑은 고딕"/>
        <family val="3"/>
        <charset val="129"/>
        <scheme val="major"/>
      </rPr>
      <t>데이터 관리번호 (14-4)번 적용</t>
    </r>
    <phoneticPr fontId="3" type="noConversion"/>
  </si>
  <si>
    <t>▶ 연간 급수 탱크 후단에서 대상호기 폐열보일러로 공급된 급수 유량의 총량을 기입
 ☞ 유량계측기 F5에서 계측되는 값을 적용
 ※ 탈기기가 설치되어 있지 않은 시설의 경우에 적용됨</t>
    <phoneticPr fontId="3" type="noConversion"/>
  </si>
  <si>
    <t>(6-2) or (6-4)</t>
    <phoneticPr fontId="3" type="noConversion"/>
  </si>
  <si>
    <t>(k-5)</t>
    <phoneticPr fontId="3" type="noConversion"/>
  </si>
  <si>
    <t>유량</t>
    <phoneticPr fontId="3" type="noConversion"/>
  </si>
  <si>
    <t>엔탈피</t>
    <phoneticPr fontId="3" type="noConversion"/>
  </si>
  <si>
    <t>브로우다운 수</t>
    <phoneticPr fontId="3" type="noConversion"/>
  </si>
  <si>
    <r>
      <t xml:space="preserve">▶ 최종 처리를 위해 외부로 반출되기 직전 저장되어 있는 바닥재의 분기 단위 강열감량 측정 값의 평균을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(14-2)번 적용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</si>
  <si>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out6</t>
    </r>
    <phoneticPr fontId="3" type="noConversion"/>
  </si>
  <si>
    <r>
      <t xml:space="preserve">▶ 연간 대상호기 폐열보일러로 공급된 급수 유량의 총량을 기입
 ☞ 유량계측기 F5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(6-2) 또는 (6-4)번 적용</t>
    </r>
    <r>
      <rPr>
        <b/>
        <sz val="12"/>
        <color theme="1"/>
        <rFont val="맑은 고딕"/>
        <family val="3"/>
        <charset val="129"/>
        <scheme val="major"/>
      </rPr>
      <t xml:space="preserve">
 ☞ 탈기기가 설치되어 있지 않은 경우 응축수 탱크 후단 온도(6-2)번 적용, 설치되어 있는 경우 탈기기 후단 온도(6-4)번 적용</t>
    </r>
    <phoneticPr fontId="3" type="noConversion"/>
  </si>
  <si>
    <r>
      <t xml:space="preserve">▶ 연간 대상호기에서 생산된 증기의 총량을 기입
 ☞ 유량계측기 F3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(4-2)번 적용</t>
    </r>
    <phoneticPr fontId="3" type="noConversion"/>
  </si>
  <si>
    <r>
      <t>bar.G, kg/cm</t>
    </r>
    <r>
      <rPr>
        <b/>
        <vertAlign val="superscript"/>
        <sz val="12"/>
        <rFont val="맑은 고딕"/>
        <family val="3"/>
        <charset val="129"/>
        <scheme val="major"/>
      </rPr>
      <t>2</t>
    </r>
    <r>
      <rPr>
        <b/>
        <sz val="12"/>
        <rFont val="맑은 고딕"/>
        <family val="3"/>
        <charset val="129"/>
        <scheme val="major"/>
      </rPr>
      <t>.G</t>
    </r>
    <phoneticPr fontId="3" type="noConversion"/>
  </si>
  <si>
    <r>
      <t>▶ 연간 대상호기에서 생산된 증기의 평균 압력를 기입
 ☞ 압력계측기 P2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(4-4)번 적용</t>
    </r>
    <phoneticPr fontId="3" type="noConversion"/>
  </si>
  <si>
    <t>구분</t>
    <phoneticPr fontId="3" type="noConversion"/>
  </si>
  <si>
    <t>적용
대상 시설</t>
    <phoneticPr fontId="3" type="noConversion"/>
  </si>
  <si>
    <t>관리
번호</t>
    <phoneticPr fontId="3" type="noConversion"/>
  </si>
  <si>
    <t>산정 항목</t>
    <phoneticPr fontId="3" type="noConversion"/>
  </si>
  <si>
    <t>기호</t>
    <phoneticPr fontId="3" type="noConversion"/>
  </si>
  <si>
    <t>단위</t>
    <phoneticPr fontId="3" type="noConversion"/>
  </si>
  <si>
    <t>계측기</t>
    <phoneticPr fontId="3" type="noConversion"/>
  </si>
  <si>
    <t>데이터
관리번호</t>
    <phoneticPr fontId="3" type="noConversion"/>
  </si>
  <si>
    <t>데이터 입력 및 산정 방법</t>
    <phoneticPr fontId="3" type="noConversion"/>
  </si>
  <si>
    <t>예시</t>
    <phoneticPr fontId="3" type="noConversion"/>
  </si>
  <si>
    <t>데이터</t>
    <phoneticPr fontId="3" type="noConversion"/>
  </si>
  <si>
    <t>(a)
폐기물 투입량</t>
    <phoneticPr fontId="3" type="noConversion"/>
  </si>
  <si>
    <t>(a-1)</t>
    <phoneticPr fontId="3" type="noConversion"/>
  </si>
  <si>
    <t>-</t>
    <phoneticPr fontId="3" type="noConversion"/>
  </si>
  <si>
    <r>
      <t>(b)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in1</t>
    </r>
    <r>
      <rPr>
        <b/>
        <sz val="12"/>
        <color theme="1"/>
        <rFont val="맑은 고딕"/>
        <family val="3"/>
        <charset val="129"/>
        <scheme val="major"/>
      </rPr>
      <t xml:space="preserve">
연소 보조연료
공급 열량 </t>
    </r>
    <phoneticPr fontId="3" type="noConversion"/>
  </si>
  <si>
    <t>(b-1)</t>
    <phoneticPr fontId="3" type="noConversion"/>
  </si>
  <si>
    <t>연소 보조연료
종류</t>
    <phoneticPr fontId="3" type="noConversion"/>
  </si>
  <si>
    <t>공급 1</t>
    <phoneticPr fontId="3" type="noConversion"/>
  </si>
  <si>
    <t>-</t>
    <phoneticPr fontId="3" type="noConversion"/>
  </si>
  <si>
    <t>(2-1)</t>
    <phoneticPr fontId="3" type="noConversion"/>
  </si>
  <si>
    <r>
      <t xml:space="preserve">▶ 대상호기 소각로에 투입되는 보조연료 종류를 모두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(2-1)번 적용</t>
    </r>
    <phoneticPr fontId="3" type="noConversion"/>
  </si>
  <si>
    <t>공급 2</t>
    <phoneticPr fontId="3" type="noConversion"/>
  </si>
  <si>
    <r>
      <t>kNm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>/yr</t>
    </r>
    <phoneticPr fontId="3" type="noConversion"/>
  </si>
  <si>
    <t>(b-2)</t>
    <phoneticPr fontId="3" type="noConversion"/>
  </si>
  <si>
    <t>(b)</t>
    <phoneticPr fontId="3" type="noConversion"/>
  </si>
  <si>
    <t>Gcal/yr</t>
    <phoneticPr fontId="3" type="noConversion"/>
  </si>
  <si>
    <t>전체 호기 폐기물 투입량</t>
    <phoneticPr fontId="3" type="noConversion"/>
  </si>
  <si>
    <t>ton/yr</t>
    <phoneticPr fontId="3" type="noConversion"/>
  </si>
  <si>
    <t>M1</t>
    <phoneticPr fontId="3" type="noConversion"/>
  </si>
  <si>
    <t>(1-2)</t>
    <phoneticPr fontId="3" type="noConversion"/>
  </si>
  <si>
    <r>
      <t xml:space="preserve">▶ 연간 사업장 내 전체호기에 투입된 폐기물의 총량을 기입
 ☞ 중량계측기 M1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(1-2)번 적용</t>
    </r>
    <phoneticPr fontId="3" type="noConversion"/>
  </si>
  <si>
    <t>(a-2)</t>
    <phoneticPr fontId="3" type="noConversion"/>
  </si>
  <si>
    <t>대상 호기 폐기물 투입량</t>
    <phoneticPr fontId="3" type="noConversion"/>
  </si>
  <si>
    <t>(1-3)</t>
    <phoneticPr fontId="3" type="noConversion"/>
  </si>
  <si>
    <r>
      <t xml:space="preserve">▶ 연간 대상호기에 투입된 폐기물의 총량을 기입
 ☞ 중량계측기 M1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(1-3)번 적용</t>
    </r>
    <phoneticPr fontId="3" type="noConversion"/>
  </si>
  <si>
    <t>(a-3)</t>
    <phoneticPr fontId="3" type="noConversion"/>
  </si>
  <si>
    <t>대상 호기 폐기물 투입 비율</t>
    <phoneticPr fontId="3" type="noConversion"/>
  </si>
  <si>
    <t>연소 보조연료
투입량</t>
    <phoneticPr fontId="3" type="noConversion"/>
  </si>
  <si>
    <r>
      <t>kL/yr, kNm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/yr</t>
    </r>
    <phoneticPr fontId="3" type="noConversion"/>
  </si>
  <si>
    <t>(2-2)</t>
    <phoneticPr fontId="3" type="noConversion"/>
  </si>
  <si>
    <r>
      <t xml:space="preserve">▶ 연간 대상호기 소각로에 투입되는 보조연료 종류별 총량을 기입
 ☞ 유량계측기 F1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(2-2)번 적용</t>
    </r>
    <phoneticPr fontId="3" type="noConversion"/>
  </si>
  <si>
    <t>공급 1</t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</si>
  <si>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phoneticPr fontId="3" type="noConversion"/>
  </si>
  <si>
    <r>
      <t>(c)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in2
</t>
    </r>
    <r>
      <rPr>
        <b/>
        <sz val="12"/>
        <color theme="1"/>
        <rFont val="맑은 고딕"/>
        <family val="3"/>
        <charset val="129"/>
        <scheme val="major"/>
      </rPr>
      <t xml:space="preserve">1차 연소용 공기
공급 열량 </t>
    </r>
    <phoneticPr fontId="3" type="noConversion"/>
  </si>
  <si>
    <t>(c-1)</t>
    <phoneticPr fontId="3" type="noConversion"/>
  </si>
  <si>
    <t>1차 연소용
공기 공급</t>
    <phoneticPr fontId="3" type="noConversion"/>
  </si>
  <si>
    <t>유량</t>
    <phoneticPr fontId="3" type="noConversion"/>
  </si>
  <si>
    <r>
      <t>kNm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/yr</t>
    </r>
    <phoneticPr fontId="3" type="noConversion"/>
  </si>
  <si>
    <t>F2</t>
    <phoneticPr fontId="3" type="noConversion"/>
  </si>
  <si>
    <t>(3-2)</t>
    <phoneticPr fontId="3" type="noConversion"/>
  </si>
  <si>
    <t>온도</t>
    <phoneticPr fontId="3" type="noConversion"/>
  </si>
  <si>
    <t>℃</t>
    <phoneticPr fontId="3" type="noConversion"/>
  </si>
  <si>
    <t>T1</t>
    <phoneticPr fontId="3" type="noConversion"/>
  </si>
  <si>
    <t>(3-3)</t>
    <phoneticPr fontId="3" type="noConversion"/>
  </si>
  <si>
    <t>1차 공기 예열 여부</t>
    <phoneticPr fontId="3" type="noConversion"/>
  </si>
  <si>
    <t>O / X</t>
    <phoneticPr fontId="3" type="noConversion"/>
  </si>
  <si>
    <t>▶ 1차 연소용 공기의 소각로 내 투입 전 예열 여부에 따라 O/X를 기입</t>
    <phoneticPr fontId="3" type="noConversion"/>
  </si>
  <si>
    <t>기준 온도</t>
    <phoneticPr fontId="3" type="noConversion"/>
  </si>
  <si>
    <t>▶ 기준온도 25 ℃ 기입</t>
    <phoneticPr fontId="3" type="noConversion"/>
  </si>
  <si>
    <t>공기 비열</t>
    <phoneticPr fontId="3" type="noConversion"/>
  </si>
  <si>
    <r>
      <t>kcal/Nm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·℃</t>
    </r>
    <phoneticPr fontId="3" type="noConversion"/>
  </si>
  <si>
    <r>
      <t>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 xml:space="preserve">3 </t>
    </r>
    <r>
      <rPr>
        <b/>
        <sz val="12"/>
        <color theme="1"/>
        <rFont val="맑은 고딕"/>
        <family val="3"/>
        <charset val="129"/>
        <scheme val="major"/>
      </rPr>
      <t>·℃</t>
    </r>
    <phoneticPr fontId="3" type="noConversion"/>
  </si>
  <si>
    <t>(c)</t>
    <phoneticPr fontId="3" type="noConversion"/>
  </si>
  <si>
    <r>
      <t>(d)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 xml:space="preserve">in3
</t>
    </r>
    <r>
      <rPr>
        <b/>
        <sz val="12"/>
        <color theme="1"/>
        <rFont val="맑은 고딕"/>
        <family val="3"/>
        <charset val="129"/>
        <scheme val="major"/>
      </rPr>
      <t xml:space="preserve">2차 연소용 공기
공급 열량 </t>
    </r>
    <phoneticPr fontId="3" type="noConversion"/>
  </si>
  <si>
    <t>(d-1)</t>
    <phoneticPr fontId="3" type="noConversion"/>
  </si>
  <si>
    <t>2차 연소용
공기 공급</t>
    <phoneticPr fontId="3" type="noConversion"/>
  </si>
  <si>
    <t>2차 공기 예열 여부</t>
    <phoneticPr fontId="3" type="noConversion"/>
  </si>
  <si>
    <t>▶ 2차 연소용 공기의 소각로 내 투입 전 예열 여부에 따라 O/X를 기입</t>
    <phoneticPr fontId="3" type="noConversion"/>
  </si>
  <si>
    <t>(d)</t>
    <phoneticPr fontId="3" type="noConversion"/>
  </si>
  <si>
    <t>굴뚝 배출가스</t>
    <phoneticPr fontId="3" type="noConversion"/>
  </si>
  <si>
    <t>G</t>
    <phoneticPr fontId="3" type="noConversion"/>
  </si>
  <si>
    <t>F4</t>
    <phoneticPr fontId="3" type="noConversion"/>
  </si>
  <si>
    <t>(5-1)</t>
    <phoneticPr fontId="3" type="noConversion"/>
  </si>
  <si>
    <r>
      <t>O</t>
    </r>
    <r>
      <rPr>
        <b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</si>
  <si>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t>%</t>
    <phoneticPr fontId="3" type="noConversion"/>
  </si>
  <si>
    <t>O1</t>
    <phoneticPr fontId="3" type="noConversion"/>
  </si>
  <si>
    <t>(5-2)</t>
    <phoneticPr fontId="3" type="noConversion"/>
  </si>
  <si>
    <r>
      <t xml:space="preserve">▶ 연간 대상호기의 굴뚝에서 배출되는 가스의 평균 산소 농도를 기입
 ☞ 산소 농도 계측기 O1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(5-2)번 적용</t>
    </r>
    <phoneticPr fontId="3" type="noConversion"/>
  </si>
  <si>
    <t>%</t>
    <phoneticPr fontId="3" type="noConversion"/>
  </si>
  <si>
    <t>페열보일러 후단
배출가스</t>
    <phoneticPr fontId="3" type="noConversion"/>
  </si>
  <si>
    <t>측정</t>
    <phoneticPr fontId="3" type="noConversion"/>
  </si>
  <si>
    <t>(5-7)</t>
    <phoneticPr fontId="3" type="noConversion"/>
  </si>
  <si>
    <r>
      <t>H</t>
    </r>
    <r>
      <rPr>
        <b/>
        <vertAlign val="subscript"/>
        <sz val="12"/>
        <rFont val="맑은 고딕"/>
        <family val="3"/>
        <charset val="129"/>
        <scheme val="major"/>
      </rPr>
      <t>2</t>
    </r>
    <r>
      <rPr>
        <b/>
        <sz val="12"/>
        <rFont val="맑은 고딕"/>
        <family val="3"/>
        <charset val="129"/>
        <scheme val="major"/>
      </rPr>
      <t>O</t>
    </r>
    <phoneticPr fontId="3" type="noConversion"/>
  </si>
  <si>
    <t>(5-8)</t>
    <phoneticPr fontId="3" type="noConversion"/>
  </si>
  <si>
    <t>2차 연소실 출구
배출가스 온도</t>
    <phoneticPr fontId="3" type="noConversion"/>
  </si>
  <si>
    <r>
      <t xml:space="preserve">▶ 연간 대상호기의 소각로 2차 연소실 출구에서 배출되는 가스의 평균 온도를 기입
 ☞ 온도계측기 T3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(5-3)번 적용</t>
    </r>
    <phoneticPr fontId="3" type="noConversion"/>
  </si>
  <si>
    <r>
      <t>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out1</t>
    </r>
    <r>
      <rPr>
        <b/>
        <sz val="12"/>
        <color theme="1"/>
        <rFont val="맑은 고딕"/>
        <family val="3"/>
        <charset val="129"/>
        <scheme val="major"/>
      </rPr>
      <t>'</t>
    </r>
    <phoneticPr fontId="3" type="noConversion"/>
  </si>
  <si>
    <t>소각로
방열손실</t>
    <phoneticPr fontId="3" type="noConversion"/>
  </si>
  <si>
    <t>상부(지붕)</t>
    <phoneticPr fontId="3" type="noConversion"/>
  </si>
  <si>
    <t>(15-1)</t>
    <phoneticPr fontId="3" type="noConversion"/>
  </si>
  <si>
    <r>
      <t xml:space="preserve">▶ 소각로 상부(지붕), 측면(벽면)의 분기 단위 방열손실 측정을 통한 연간 총 방열손실량을 기입
 ☞ 에너지 회수효율 검사기관의 측정·분석 결과 값,  </t>
    </r>
    <r>
      <rPr>
        <b/>
        <sz val="12"/>
        <color rgb="FF0000FF"/>
        <rFont val="맑은 고딕"/>
        <family val="3"/>
        <charset val="129"/>
        <scheme val="major"/>
      </rPr>
      <t>데이터 관리번호 (15-1)번 적용</t>
    </r>
    <phoneticPr fontId="3" type="noConversion"/>
  </si>
  <si>
    <t>Gcal/yr</t>
    <phoneticPr fontId="3" type="noConversion"/>
  </si>
  <si>
    <t>측면(벽면)</t>
    <phoneticPr fontId="3" type="noConversion"/>
  </si>
  <si>
    <t>M2</t>
    <phoneticPr fontId="3" type="noConversion"/>
  </si>
  <si>
    <t>(14-1)</t>
    <phoneticPr fontId="3" type="noConversion"/>
  </si>
  <si>
    <t>바닥재 수분</t>
    <phoneticPr fontId="3" type="noConversion"/>
  </si>
  <si>
    <t>(14-3)</t>
    <phoneticPr fontId="3" type="noConversion"/>
  </si>
  <si>
    <t>바닥재 온도</t>
    <phoneticPr fontId="3" type="noConversion"/>
  </si>
  <si>
    <t>(14-4)</t>
    <phoneticPr fontId="3" type="noConversion"/>
  </si>
  <si>
    <t>바닥재 비열</t>
    <phoneticPr fontId="3" type="noConversion"/>
  </si>
  <si>
    <t>kcal/kg·℃</t>
    <phoneticPr fontId="3" type="noConversion"/>
  </si>
  <si>
    <t>▶ 0.30 kcal/kg · ℃ 기입</t>
    <phoneticPr fontId="3" type="noConversion"/>
  </si>
  <si>
    <r>
      <t>kcal/kg</t>
    </r>
    <r>
      <rPr>
        <b/>
        <vertAlign val="superscript"/>
        <sz val="12"/>
        <color theme="1"/>
        <rFont val="맑은 고딕"/>
        <family val="3"/>
        <charset val="129"/>
        <scheme val="major"/>
      </rPr>
      <t xml:space="preserve"> </t>
    </r>
    <r>
      <rPr>
        <b/>
        <sz val="12"/>
        <color theme="1"/>
        <rFont val="맑은 고딕"/>
        <family val="3"/>
        <charset val="129"/>
        <scheme val="major"/>
      </rPr>
      <t>·℃</t>
    </r>
    <phoneticPr fontId="3" type="noConversion"/>
  </si>
  <si>
    <t>%</t>
    <phoneticPr fontId="3" type="noConversion"/>
  </si>
  <si>
    <t>측정</t>
    <phoneticPr fontId="3" type="noConversion"/>
  </si>
  <si>
    <t>(14-2)</t>
    <phoneticPr fontId="3" type="noConversion"/>
  </si>
  <si>
    <r>
      <t xml:space="preserve">▶ 최종 처리를 위해 외부로 반출되기 직전 저장되어 있는 바닥재의 분기 단위 강열감량 측정 값의 평균을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(14-2)번 적용</t>
    </r>
    <phoneticPr fontId="3" type="noConversion"/>
  </si>
  <si>
    <t>탄소 열량</t>
    <phoneticPr fontId="3" type="noConversion"/>
  </si>
  <si>
    <t>C</t>
    <phoneticPr fontId="3" type="noConversion"/>
  </si>
  <si>
    <t>kcal/kg</t>
    <phoneticPr fontId="3" type="noConversion"/>
  </si>
  <si>
    <t>-</t>
    <phoneticPr fontId="3" type="noConversion"/>
  </si>
  <si>
    <t>▶ 탄소 열량 8,100kcal/kg 기입</t>
    <phoneticPr fontId="3" type="noConversion"/>
  </si>
  <si>
    <t>Gcal/yr</t>
    <phoneticPr fontId="3" type="noConversion"/>
  </si>
  <si>
    <t>총 출열량</t>
    <phoneticPr fontId="3" type="noConversion"/>
  </si>
  <si>
    <t>폐기물 보유 열량</t>
    <phoneticPr fontId="3" type="noConversion"/>
  </si>
  <si>
    <t>kcal/kg</t>
    <phoneticPr fontId="3" type="noConversion"/>
  </si>
  <si>
    <r>
      <t>(i) LHV</t>
    </r>
    <r>
      <rPr>
        <b/>
        <vertAlign val="subscript"/>
        <sz val="12"/>
        <color theme="1"/>
        <rFont val="맑은 고딕"/>
        <family val="3"/>
        <charset val="129"/>
        <scheme val="major"/>
      </rPr>
      <t>w</t>
    </r>
    <r>
      <rPr>
        <b/>
        <sz val="12"/>
        <color theme="1"/>
        <rFont val="맑은 고딕"/>
        <family val="3"/>
        <charset val="129"/>
        <scheme val="major"/>
      </rPr>
      <t xml:space="preserve"> 
투입 폐기물
저위발열량 </t>
    </r>
    <phoneticPr fontId="3" type="noConversion"/>
  </si>
  <si>
    <t>(e-7)</t>
  </si>
  <si>
    <t>(e-8)</t>
  </si>
  <si>
    <t>(g-2)</t>
  </si>
  <si>
    <t>(g-3)</t>
  </si>
  <si>
    <t>(g-4)</t>
  </si>
  <si>
    <t>(g-5)</t>
  </si>
  <si>
    <t>(g-6)</t>
  </si>
  <si>
    <t>(h-2)</t>
    <phoneticPr fontId="3" type="noConversion"/>
  </si>
  <si>
    <t>(i-2)</t>
    <phoneticPr fontId="3" type="noConversion"/>
  </si>
  <si>
    <t>(i-3)</t>
    <phoneticPr fontId="3" type="noConversion"/>
  </si>
  <si>
    <r>
      <t>(f)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out2</t>
    </r>
    <r>
      <rPr>
        <b/>
        <sz val="12"/>
        <color theme="1"/>
        <rFont val="맑은 고딕"/>
        <family val="3"/>
        <charset val="129"/>
        <scheme val="major"/>
      </rPr>
      <t xml:space="preserve">'
소각로
방열손실 </t>
    </r>
    <phoneticPr fontId="3" type="noConversion"/>
  </si>
  <si>
    <r>
      <t>(g)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out3</t>
    </r>
    <r>
      <rPr>
        <b/>
        <sz val="12"/>
        <color theme="1"/>
        <rFont val="맑은 고딕"/>
        <family val="3"/>
        <charset val="129"/>
        <scheme val="major"/>
      </rPr>
      <t xml:space="preserve">'
소각 잔재물
배출열 </t>
    </r>
    <phoneticPr fontId="3" type="noConversion"/>
  </si>
  <si>
    <r>
      <t>(h)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out4</t>
    </r>
    <r>
      <rPr>
        <b/>
        <sz val="12"/>
        <color theme="1"/>
        <rFont val="맑은 고딕"/>
        <family val="3"/>
        <charset val="129"/>
        <scheme val="major"/>
      </rPr>
      <t xml:space="preserve">'
소각 잔재물
미연탄소분 열량 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</si>
  <si>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out4</t>
    </r>
    <r>
      <rPr>
        <b/>
        <sz val="12"/>
        <rFont val="맑은 고딕"/>
        <family val="3"/>
        <charset val="129"/>
        <scheme val="major"/>
      </rPr>
      <t>'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</si>
  <si>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out3</t>
    </r>
    <r>
      <rPr>
        <b/>
        <sz val="12"/>
        <rFont val="맑은 고딕"/>
        <family val="3"/>
        <charset val="129"/>
        <scheme val="major"/>
      </rPr>
      <t>'</t>
    </r>
    <phoneticPr fontId="3" type="noConversion"/>
  </si>
  <si>
    <r>
      <t xml:space="preserve">▶ 전체호기 습기준 소각 잔재물 발생량(g-1)에 수분값(g-2) 보정 및 폐기물 투입비율(a-3)을 적용하여 환산
 ☞ </t>
    </r>
    <r>
      <rPr>
        <b/>
        <i/>
        <sz val="12"/>
        <color rgb="FF0000FF"/>
        <rFont val="맑은 고딕"/>
        <family val="3"/>
        <charset val="129"/>
        <scheme val="major"/>
      </rPr>
      <t>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(1 - 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>/100)
          = 2,300 x 0.45 x (1 - 18/100) = 848.7</t>
    </r>
    <phoneticPr fontId="3" type="noConversion"/>
  </si>
  <si>
    <r>
      <t>▶ 굴뚝 배출가스 산소농도(e-2), 폐열보일러 후단 배출가스 수분(e-4) 및 산소 농도(e-3)를 통하여 굴뚝 건가스 유량(e-1)을 환산하여 적용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G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G x (1+w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gb</t>
    </r>
    <r>
      <rPr>
        <b/>
        <i/>
        <sz val="12"/>
        <color rgb="FF0000FF"/>
        <rFont val="맑은 고딕"/>
        <family val="3"/>
        <charset val="129"/>
        <scheme val="major"/>
      </rPr>
      <t>/100) x {(21-O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>)/(21-O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2b</t>
    </r>
    <r>
      <rPr>
        <b/>
        <i/>
        <sz val="12"/>
        <color rgb="FF0000FF"/>
        <rFont val="맑은 고딕"/>
        <family val="3"/>
        <charset val="129"/>
        <scheme val="major"/>
      </rPr>
      <t>)}
          = 65,000 x (1 + 15/100) x {{21 - 8.0)/(21- 7.5)} = 71,981.5</t>
    </r>
    <phoneticPr fontId="3" type="noConversion"/>
  </si>
  <si>
    <r>
      <t>▶ 공기의 평균 비열 0.31 kcal/Nm</t>
    </r>
    <r>
      <rPr>
        <b/>
        <vertAlign val="superscript"/>
        <sz val="12"/>
        <color theme="1"/>
        <rFont val="맑은 고딕"/>
        <family val="3"/>
        <charset val="129"/>
        <scheme val="major"/>
      </rPr>
      <t>3</t>
    </r>
    <r>
      <rPr>
        <b/>
        <sz val="12"/>
        <color theme="1"/>
        <rFont val="맑은 고딕"/>
        <family val="3"/>
        <charset val="129"/>
        <scheme val="major"/>
      </rPr>
      <t xml:space="preserve"> · ℃ 기입</t>
    </r>
    <phoneticPr fontId="3" type="noConversion"/>
  </si>
  <si>
    <t>에너지 회수효율</t>
    <phoneticPr fontId="3" type="noConversion"/>
  </si>
  <si>
    <r>
      <t>▶ 연간 대상호기에 투입된 폐기물의 총량을 기입
 ☞ 중량계측기 M1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(1-3)번 적용</t>
    </r>
    <phoneticPr fontId="3" type="noConversion"/>
  </si>
  <si>
    <r>
      <t>▶ 전체호기 폐기물 투입량(A-1)에 대한 대상호기 폐기물 투입량(A-2)의 비율 값을 기입
 ☞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/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= 9,000 / 20,000 = 0.45</t>
    </r>
    <phoneticPr fontId="3" type="noConversion"/>
  </si>
  <si>
    <r>
      <t>▶ 연간 사업장 내 전체호기에서 생산된 증기의 총량을 기입
 ☞ 유량계측기 F3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(4-1)번 적용</t>
    </r>
    <phoneticPr fontId="3" type="noConversion"/>
  </si>
  <si>
    <r>
      <t xml:space="preserve">▶ 연간 사업장 내 전체호기에서 생산된 증기 중 시스템 경계 내부의 보조 설비(에너지 생산에 기여하지 않는 설비)에서 사용된 증기 또는 온수의 총량을 공급처 별로 기입
 ☞ 유량계측기 F7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(8-2)번 적용</t>
    </r>
    <phoneticPr fontId="3" type="noConversion"/>
  </si>
  <si>
    <r>
      <t>▶ 연간 사업장 내 전체호기에서 생산된 증기 중 시스템 경계 내부의 보조 설비(에너지 생산에 기여하지 않는 설비)에서 사용된 증기 또는 온수의 평균 압력를 공급처 별로 기입
 ☞ 압력계측기 P3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(8-4)번 적용</t>
    </r>
    <phoneticPr fontId="3" type="noConversion"/>
  </si>
  <si>
    <t>▶ 연간 생산된 증기 중 시스템 경계 내부의 보조 설비에서 사용된 증기 또는 온수의 평균 온도 및 압력에 해당하는 엔탈피 값을 기입</t>
    <phoneticPr fontId="3" type="noConversion"/>
  </si>
  <si>
    <r>
      <t xml:space="preserve">▶ 연간 사업장 내 전체호기에서 생산된 증기 중 시스템 경계 외부로 공급 · 판매된 증기 또는 온수의 평균 압력을 공급처 별로 기입
 ☞ 압력계측기 P4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(9-5)번 적용</t>
    </r>
    <phoneticPr fontId="3" type="noConversion"/>
  </si>
  <si>
    <r>
      <t xml:space="preserve">▶ 연간 사업장 내 전체호기에서 생산된 증기 중 시스템 경계 내부의 보조 설비(에너지 생산에 기여하지 않는 설비)에서 사용된 증기 또는 온수의 평균 온도를 공급처 별로 기입
 ☞ 온도계측기 T10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(8-3)번 적용</t>
    </r>
    <phoneticPr fontId="3" type="noConversion"/>
  </si>
  <si>
    <r>
      <t xml:space="preserve">▶ 연간 사업장 내 전체호기에서 생산된 증기 중 시스템 경계 외부로 공급 · 판매된 증기 또는 온수의 총량을 공급처 별로 기입
 ☞ 유량계측기 F8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(9-3)번 적용</t>
    </r>
    <phoneticPr fontId="3" type="noConversion"/>
  </si>
  <si>
    <r>
      <t xml:space="preserve">▶ 연간 사업장 내 전체호기에서 생산된 증기 중 시스템 경계 외부로 공급 · 판매된 증기 또는 온수의 평균 온도를 공급처 별로 기입
 ☞ 온도계측기 T11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(9-4)번 적용</t>
    </r>
    <phoneticPr fontId="3" type="noConversion"/>
  </si>
  <si>
    <r>
      <t xml:space="preserve">▶ 시스템 경계 내부의 보조 설비에서 사용된 증기 또는 온수의 응축수 회수 여부를 공급처 별로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(10-1)번 적용</t>
    </r>
    <phoneticPr fontId="3" type="noConversion"/>
  </si>
  <si>
    <t>(10-2)</t>
    <phoneticPr fontId="3" type="noConversion"/>
  </si>
  <si>
    <t>(10-3)</t>
    <phoneticPr fontId="3" type="noConversion"/>
  </si>
  <si>
    <t>(11-1)</t>
    <phoneticPr fontId="3" type="noConversion"/>
  </si>
  <si>
    <r>
      <t xml:space="preserve">▶ 시스템 경계 외부로 공급 · 판매된 증기 또는 온수의 응축수 회수 여부를 공급처 별로 기입
 ☞ </t>
    </r>
    <r>
      <rPr>
        <b/>
        <sz val="12"/>
        <color rgb="FF0000FF"/>
        <rFont val="맑은 고딕"/>
        <family val="3"/>
        <charset val="129"/>
        <scheme val="major"/>
      </rPr>
      <t>데이터 관리번호 (11-1)번 적용</t>
    </r>
    <phoneticPr fontId="3" type="noConversion"/>
  </si>
  <si>
    <t>(11-2)</t>
    <phoneticPr fontId="3" type="noConversion"/>
  </si>
  <si>
    <t>(11-3)</t>
    <phoneticPr fontId="3" type="noConversion"/>
  </si>
  <si>
    <t>▶ 시스템 경계 내부의 보조 설비에서 사용된 증기 또는 온수의 응축수를 회수하는 경우, 연간 회수된 응축수의 총량을 공급처 별로 기입
 ☞ 유량계측기 F9에서 계측되는 값을 적용
 ※ 회수 응축수 유량계측기는 선택설치 항목이며, 응축수를 회수하지 않거나 회수하지만 유량계가 없는 시설의 경우 증기 및 온수 공급 유량을 적용</t>
    <phoneticPr fontId="3" type="noConversion"/>
  </si>
  <si>
    <r>
      <t>▶ 시스템 경계 내부의 보조 설비에서 사용된 증기 또는 온수의 응축수를 회수하는 경우 연간 회수된 응축수의 총량을 공급처 별로 기입
 ☞ 유량계측기 F9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(10-2)번 적용
 ※ 응축수를 회수하지 않거나 회수하지만 유량계가 없는 시설의 경우 증기 및 온수 공급 유량을 적용</t>
    </r>
    <phoneticPr fontId="3" type="noConversion"/>
  </si>
  <si>
    <r>
      <t xml:space="preserve">▶ 시스템 경계 외부로 공급 · 판매된 증기 또는 온수의 응축수를 회수하는 경우 연간 회수된 응축수의 총량을 공급처 별로 기입
 ☞ 유량계측기 F10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(11-2)번 적용
 ※ 응축수를 회수하지 않거나 회수하지만 유량계가 없는 시설의 경우 증기 및 온수 공급 유량을 적용</t>
    </r>
    <phoneticPr fontId="3" type="noConversion"/>
  </si>
  <si>
    <t>▶ 시스템 경계 내부의 보조 설비에서 사용된 증기 또는 온수의 응축수를 회수하는 경우, 연간 회수된 응축수의 평균 온도를 공급처 별로 기입
 ☞ 온도계측기 T12에서 계측되는 값을 적용
 ※ 회수 응축수 온도계측기는 선택설치 항목이며, 응축수를 회수하지 않거나 회수하지만 온도계가 없는 시설의 경우 100℃로 적용</t>
    <phoneticPr fontId="3" type="noConversion"/>
  </si>
  <si>
    <r>
      <t xml:space="preserve">▶ 시스템 경계 내부의 보조 설비에서 사용된 증기 또는 온수의 응축수를 회수하는 경우 연간 회수된 응축수의 평균 온도를 공급처 별로 기입
 ☞ 온도계측기 T12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(10-3)번 적용
 ※ 응축수를 회수하지 않거나 회수하지만 온도계가 없는 시설의 경우 100℃로 적용</t>
    </r>
    <phoneticPr fontId="3" type="noConversion"/>
  </si>
  <si>
    <r>
      <t xml:space="preserve">▶ 시스템 경계 외부로 공급 · 판매된 증기 또는 온수의 응축수를 회수하는 경우 연간 회수된 응축수의 평균 온도를 공급처 별로 기입
 ☞ 온도계측기 T13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(11-3)번 적용
 ※ 응축수를 회수하지 않거나 회수하지만 온도계가 없는 시설의 경우 100℃로 적용</t>
    </r>
    <phoneticPr fontId="3" type="noConversion"/>
  </si>
  <si>
    <t>전체 호기 생산 전력 자체 사용량</t>
    <phoneticPr fontId="3" type="noConversion"/>
  </si>
  <si>
    <t>대상 호기 생산 전력 자체 사용량</t>
    <phoneticPr fontId="3" type="noConversion"/>
  </si>
  <si>
    <t>(12-2)</t>
    <phoneticPr fontId="3" type="noConversion"/>
  </si>
  <si>
    <t>(12-3)</t>
    <phoneticPr fontId="3" type="noConversion"/>
  </si>
  <si>
    <r>
      <t>▶ 생산 증기를 통하여 발전을 하는 시설의 경우, 연간 사업장 내 전체호기에서 생산된 전력량 중 시스템 경계 외부로 공급 · 판매된 전력량의 총량을 기입
 ☞ 전력량계측기 W3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(12-3)번 적용</t>
    </r>
    <phoneticPr fontId="3" type="noConversion"/>
  </si>
  <si>
    <t>내부 사용 전기 에너지</t>
    <phoneticPr fontId="3" type="noConversion"/>
  </si>
  <si>
    <t>전체 호기 생산 전력 외부 공급량</t>
    <phoneticPr fontId="3" type="noConversion"/>
  </si>
  <si>
    <t>대상 호기 생산 전력 외부 공급량</t>
    <phoneticPr fontId="3" type="noConversion"/>
  </si>
  <si>
    <t>유효 사용
소각 배가스 에너지</t>
    <phoneticPr fontId="3" type="noConversion"/>
  </si>
  <si>
    <t>유효 사용
소각 배가스 유량</t>
    <phoneticPr fontId="3" type="noConversion"/>
  </si>
  <si>
    <t>유효 사용 소각 배가스의
열공급 전 가스 온도</t>
    <phoneticPr fontId="3" type="noConversion"/>
  </si>
  <si>
    <t>유효 사용 소각 배가스의
열공급 후 가스 온도</t>
    <phoneticPr fontId="3" type="noConversion"/>
  </si>
  <si>
    <t>-</t>
    <phoneticPr fontId="3" type="noConversion"/>
  </si>
  <si>
    <t>-</t>
    <phoneticPr fontId="3" type="noConversion"/>
  </si>
  <si>
    <t>증기 또는 온수
열에너지
유효사용량
(외부)</t>
    <phoneticPr fontId="3" type="noConversion"/>
  </si>
  <si>
    <t>증기 또는 온수
열에너지
유효사용량
(내부)</t>
    <phoneticPr fontId="3" type="noConversion"/>
  </si>
  <si>
    <t>소각 배가스
열에너지
유효사용량</t>
    <phoneticPr fontId="3" type="noConversion"/>
  </si>
  <si>
    <t>생산 전력에너지
유효사용량</t>
    <phoneticPr fontId="3" type="noConversion"/>
  </si>
  <si>
    <t>방지시설 
보조연료 종류</t>
    <phoneticPr fontId="3" type="noConversion"/>
  </si>
  <si>
    <t>방지시설
보조연료 투입량</t>
    <phoneticPr fontId="3" type="noConversion"/>
  </si>
  <si>
    <r>
      <t xml:space="preserve">▶ 대상호기 소각로에서 발생한 소각 배가스를 직접 건조설비 등에서 열원으로 사용하는 경우 공급하는 가스의 총량을 기입
 ☞ 유량계측기 F6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(7-1)번 적용</t>
    </r>
    <phoneticPr fontId="3" type="noConversion"/>
  </si>
  <si>
    <r>
      <t xml:space="preserve">▶ 대상호기 소각로에서 발생한 소각 배가스를 직접 건조설비 등에서 열원으로 사용하는 경우 열 공급 전 가스의 평균 온도를 기입
 ☞ 온도계측기 T8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(7-2)번 적용</t>
    </r>
    <phoneticPr fontId="3" type="noConversion"/>
  </si>
  <si>
    <r>
      <t xml:space="preserve">▶ 대상호기 소각로에서 발생한 소각 배가스를 직접 건조설비 등에서 열원으로 사용하는 경우 열 공급 후 가스의 평균 온도를 기입
 ☞ 온도계측기 T9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(7-3)번 적용</t>
    </r>
    <phoneticPr fontId="3" type="noConversion"/>
  </si>
  <si>
    <r>
      <t xml:space="preserve">▶ 연간 대상호기의 대기오염 방지설비에 투입되는 보조연료 종류별 총량을 기입
 ☞ 유량계측기 F11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(13-1)번 적용</t>
    </r>
    <phoneticPr fontId="3" type="noConversion"/>
  </si>
  <si>
    <t>▶ 대상호기의 대기오염 방지설비에 투입되는 보조연료 종류를 모두 기입
 ☞ 데이터 관리번호 (13-1)번 적용</t>
    <phoneticPr fontId="3" type="noConversion"/>
  </si>
  <si>
    <t>대상 호기 외부 전력 수전량</t>
    <phoneticPr fontId="3" type="noConversion"/>
  </si>
  <si>
    <t>(12-5)</t>
    <phoneticPr fontId="3" type="noConversion"/>
  </si>
  <si>
    <r>
      <t xml:space="preserve">▶ 외부에서 공급 받는 전력량 중 연간 대상호기 소각설비에 공급된 전력량의 총량을 기입
 ☞ 전력량계측기 W4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(12-5)번 적용</t>
    </r>
    <phoneticPr fontId="3" type="noConversion"/>
  </si>
  <si>
    <t>대상 호기 외부 전력 소요 에너지</t>
    <phoneticPr fontId="3" type="noConversion"/>
  </si>
  <si>
    <t>전기
사용 에너지</t>
    <phoneticPr fontId="3" type="noConversion"/>
  </si>
  <si>
    <t>보조연료
사용 에너지</t>
    <phoneticPr fontId="3" type="noConversion"/>
  </si>
  <si>
    <r>
      <t>E</t>
    </r>
    <r>
      <rPr>
        <b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</si>
  <si>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E</t>
    </r>
    <r>
      <rPr>
        <b/>
        <vertAlign val="subscript"/>
        <sz val="12"/>
        <rFont val="맑은 고딕"/>
        <family val="3"/>
        <charset val="129"/>
        <scheme val="major"/>
      </rPr>
      <t>p</t>
    </r>
    <phoneticPr fontId="3" type="noConversion"/>
  </si>
  <si>
    <r>
      <t>E</t>
    </r>
    <r>
      <rPr>
        <b/>
        <vertAlign val="subscript"/>
        <sz val="12"/>
        <rFont val="맑은 고딕"/>
        <family val="3"/>
        <charset val="129"/>
        <scheme val="major"/>
      </rPr>
      <t>f</t>
    </r>
    <phoneticPr fontId="3" type="noConversion"/>
  </si>
  <si>
    <r>
      <t>E</t>
    </r>
    <r>
      <rPr>
        <b/>
        <vertAlign val="subscript"/>
        <sz val="12"/>
        <rFont val="맑은 고딕"/>
        <family val="3"/>
        <charset val="129"/>
        <scheme val="major"/>
      </rPr>
      <t>i</t>
    </r>
    <phoneticPr fontId="3" type="noConversion"/>
  </si>
  <si>
    <t>슬래그 열
에너지</t>
    <phoneticPr fontId="3" type="noConversion"/>
  </si>
  <si>
    <t>전체 호기 습기준
슬래그 발생량</t>
    <phoneticPr fontId="3" type="noConversion"/>
  </si>
  <si>
    <t>슬래그 수분</t>
    <phoneticPr fontId="3" type="noConversion"/>
  </si>
  <si>
    <t>대상 호기 건기준
슬래그 발생량</t>
    <phoneticPr fontId="3" type="noConversion"/>
  </si>
  <si>
    <t>슬래그 온도</t>
    <phoneticPr fontId="3" type="noConversion"/>
  </si>
  <si>
    <t>슬래그 비열</t>
    <phoneticPr fontId="3" type="noConversion"/>
  </si>
  <si>
    <t>M2</t>
    <phoneticPr fontId="3" type="noConversion"/>
  </si>
  <si>
    <t>(14-9)</t>
    <phoneticPr fontId="3" type="noConversion"/>
  </si>
  <si>
    <t>(14-11)</t>
    <phoneticPr fontId="3" type="noConversion"/>
  </si>
  <si>
    <t>측정</t>
    <phoneticPr fontId="3" type="noConversion"/>
  </si>
  <si>
    <t>(14-12)</t>
    <phoneticPr fontId="3" type="noConversion"/>
  </si>
  <si>
    <r>
      <t xml:space="preserve">▶ 연간 사업장 내 전체호기에서 발생하여 최종 처리를 위해 외부로 반출되는 슬래그의 총량을 기입
 ☞ 중량계측기 M2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(14-9)번 적용</t>
    </r>
    <phoneticPr fontId="3" type="noConversion"/>
  </si>
  <si>
    <r>
      <t xml:space="preserve">▶ 최종 처리를 위해 외부로 반출되기 직전 저장되어 있는 슬래그의 분기 단위 수분 측정 값의 평균을 기입
 ☞ 에너지 회수효율 검사기관의 측정·분석 결과 값, </t>
    </r>
    <r>
      <rPr>
        <b/>
        <sz val="12"/>
        <color rgb="FF0000FF"/>
        <rFont val="맑은 고딕"/>
        <family val="3"/>
        <charset val="129"/>
        <scheme val="major"/>
      </rPr>
      <t>데이터 관리번호 (14-11)번 적용</t>
    </r>
    <phoneticPr fontId="3" type="noConversion"/>
  </si>
  <si>
    <r>
      <t>▶ 대상호기의 용융로 하부 평균 온도 또는 용융로 출구 배출가스 평균 온도를 적용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sz val="12"/>
        <rFont val="맑은 고딕"/>
        <family val="3"/>
        <charset val="129"/>
        <scheme val="major"/>
      </rPr>
      <t xml:space="preserve">온도계측기 T5 계측값, </t>
    </r>
    <r>
      <rPr>
        <b/>
        <sz val="12"/>
        <color rgb="FF0000FF"/>
        <rFont val="맑은 고딕"/>
        <family val="3"/>
        <charset val="129"/>
        <scheme val="major"/>
      </rPr>
      <t>데이터 관리번호 (14-12)번 적용</t>
    </r>
    <phoneticPr fontId="3" type="noConversion"/>
  </si>
  <si>
    <t>T5</t>
    <phoneticPr fontId="3" type="noConversion"/>
  </si>
  <si>
    <t>슬래그 보유 열 에너지</t>
    <phoneticPr fontId="3" type="noConversion"/>
  </si>
  <si>
    <t>(A-2)</t>
  </si>
  <si>
    <t>(A-3)</t>
  </si>
  <si>
    <t>(A-4)</t>
  </si>
  <si>
    <t>(B-4)</t>
    <phoneticPr fontId="3" type="noConversion"/>
  </si>
  <si>
    <t>(B-5)</t>
  </si>
  <si>
    <t>(B-6)</t>
  </si>
  <si>
    <t>(B-10)</t>
  </si>
  <si>
    <t>(B-11)</t>
  </si>
  <si>
    <t>(B-12)</t>
  </si>
  <si>
    <t>(B-13)</t>
  </si>
  <si>
    <t>(B-14)</t>
  </si>
  <si>
    <t>(B-15)</t>
  </si>
  <si>
    <t>(B-16)</t>
  </si>
  <si>
    <t>(B-17)</t>
  </si>
  <si>
    <t>(B-18)</t>
  </si>
  <si>
    <t>(B-19)</t>
  </si>
  <si>
    <t>(B-20)</t>
  </si>
  <si>
    <t>(B-21)</t>
  </si>
  <si>
    <t>(B-22)</t>
  </si>
  <si>
    <t>(B-23)</t>
  </si>
  <si>
    <t>(B-24)</t>
  </si>
  <si>
    <t>(B-25)</t>
  </si>
  <si>
    <t>(B-26)</t>
  </si>
  <si>
    <t>(B-27)</t>
  </si>
  <si>
    <t>(B-28)</t>
  </si>
  <si>
    <t>(B-29)</t>
  </si>
  <si>
    <t>(B-32)</t>
  </si>
  <si>
    <t>(B-33)</t>
  </si>
  <si>
    <t>(B-34)</t>
  </si>
  <si>
    <t>(B-35)</t>
  </si>
  <si>
    <t>(B-36)</t>
  </si>
  <si>
    <t>(C-2)</t>
  </si>
  <si>
    <t>(C-3)</t>
  </si>
  <si>
    <t>(D-2)</t>
  </si>
  <si>
    <t>(D-3)</t>
  </si>
  <si>
    <t>(D-4)</t>
  </si>
  <si>
    <t>(D-6)</t>
    <phoneticPr fontId="3" type="noConversion"/>
  </si>
  <si>
    <r>
      <t>(A) E</t>
    </r>
    <r>
      <rPr>
        <b/>
        <vertAlign val="subscript"/>
        <sz val="12"/>
        <rFont val="맑은 고딕"/>
        <family val="3"/>
        <charset val="129"/>
        <scheme val="major"/>
      </rPr>
      <t xml:space="preserve">w
</t>
    </r>
    <r>
      <rPr>
        <b/>
        <sz val="12"/>
        <rFont val="맑은 고딕"/>
        <family val="3"/>
        <charset val="129"/>
        <scheme val="major"/>
      </rPr>
      <t>소각 처리되는 
모든 폐기물이 
보유한 에너지</t>
    </r>
    <phoneticPr fontId="3" type="noConversion"/>
  </si>
  <si>
    <r>
      <t>(B) E</t>
    </r>
    <r>
      <rPr>
        <b/>
        <vertAlign val="subscript"/>
        <sz val="12"/>
        <rFont val="맑은 고딕"/>
        <family val="3"/>
        <charset val="129"/>
        <scheme val="major"/>
      </rPr>
      <t xml:space="preserve">p
</t>
    </r>
    <r>
      <rPr>
        <b/>
        <sz val="12"/>
        <rFont val="맑은 고딕"/>
        <family val="3"/>
        <charset val="129"/>
        <scheme val="major"/>
      </rPr>
      <t>열원 또는 전기의 형태로 
생산한 에너지 중 
유효하게 이용한 에너지</t>
    </r>
    <phoneticPr fontId="3" type="noConversion"/>
  </si>
  <si>
    <r>
      <t>(C) E</t>
    </r>
    <r>
      <rPr>
        <b/>
        <vertAlign val="subscript"/>
        <sz val="12"/>
        <rFont val="맑은 고딕"/>
        <family val="3"/>
        <charset val="129"/>
        <scheme val="major"/>
      </rPr>
      <t xml:space="preserve">f
</t>
    </r>
    <r>
      <rPr>
        <b/>
        <sz val="12"/>
        <rFont val="맑은 고딕"/>
        <family val="3"/>
        <charset val="129"/>
        <scheme val="major"/>
      </rPr>
      <t>증기생산에 기여하며, 
외부에서 공급받은 에너지</t>
    </r>
    <phoneticPr fontId="3" type="noConversion"/>
  </si>
  <si>
    <r>
      <t>(D) E</t>
    </r>
    <r>
      <rPr>
        <b/>
        <vertAlign val="subscript"/>
        <sz val="12"/>
        <rFont val="맑은 고딕"/>
        <family val="3"/>
        <charset val="129"/>
        <scheme val="major"/>
      </rPr>
      <t xml:space="preserve">i
</t>
    </r>
    <r>
      <rPr>
        <b/>
        <sz val="12"/>
        <rFont val="맑은 고딕"/>
        <family val="3"/>
        <charset val="129"/>
        <scheme val="major"/>
      </rPr>
      <t>증기생산에 기여하지 않으나, 
외부에서 공급받은 에너지</t>
    </r>
    <phoneticPr fontId="3" type="noConversion"/>
  </si>
  <si>
    <t>공통</t>
    <phoneticPr fontId="3" type="noConversion"/>
  </si>
  <si>
    <t>소각 배가스 비열</t>
    <phoneticPr fontId="3" type="noConversion"/>
  </si>
  <si>
    <t>(B-7)</t>
    <phoneticPr fontId="3" type="noConversion"/>
  </si>
  <si>
    <t>(B-8)</t>
    <phoneticPr fontId="3" type="noConversion"/>
  </si>
  <si>
    <t>(B-9)</t>
    <phoneticPr fontId="3" type="noConversion"/>
  </si>
  <si>
    <t>(B-30)</t>
  </si>
  <si>
    <t>(B-31)</t>
    <phoneticPr fontId="3" type="noConversion"/>
  </si>
  <si>
    <t>(B-37)</t>
    <phoneticPr fontId="3" type="noConversion"/>
  </si>
  <si>
    <t>▶ 생산 증기를 통하여 발전을 하는 시설의 경우, 연간 사업장 내 전체호기에서 생산된 전력량 중 사업장 내에서 자체 사용한 전력량의 총량을 기입
 ☞ 전력량계측기 W2에서 계측되는 값을 적용</t>
    <phoneticPr fontId="3" type="noConversion"/>
  </si>
  <si>
    <r>
      <t>▶ 생산 증기를 통하여 발전을 하는 시설의 경우, 연간 사업장 내 전체호기에서 생산된 전력량 중 사업장 내에서 자체 사용한 전력량의 총량을 기입
 ☞ 전력량계측기 W2 계측값,</t>
    </r>
    <r>
      <rPr>
        <b/>
        <sz val="12"/>
        <color rgb="FF0000FF"/>
        <rFont val="맑은 고딕"/>
        <family val="3"/>
        <charset val="129"/>
        <scheme val="major"/>
      </rPr>
      <t xml:space="preserve"> 데이터 관리번호 (12-2)번 적용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</si>
  <si>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</si>
  <si>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</si>
  <si>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f1</t>
    </r>
    <phoneticPr fontId="3" type="noConversion"/>
  </si>
  <si>
    <r>
      <t>A</t>
    </r>
    <r>
      <rPr>
        <b/>
        <i/>
        <vertAlign val="subscript"/>
        <sz val="12"/>
        <rFont val="맑은 고딕"/>
        <family val="3"/>
        <charset val="129"/>
        <scheme val="major"/>
      </rPr>
      <t>1</t>
    </r>
    <phoneticPr fontId="3" type="noConversion"/>
  </si>
  <si>
    <r>
      <t>A</t>
    </r>
    <r>
      <rPr>
        <b/>
        <i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</si>
  <si>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a1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</si>
  <si>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a2</t>
    </r>
    <phoneticPr fontId="3" type="noConversion"/>
  </si>
  <si>
    <r>
      <t>p</t>
    </r>
    <r>
      <rPr>
        <b/>
        <i/>
        <vertAlign val="subscript"/>
        <sz val="12"/>
        <rFont val="맑은 고딕"/>
        <family val="3"/>
        <charset val="129"/>
        <scheme val="major"/>
      </rPr>
      <t>a1</t>
    </r>
    <phoneticPr fontId="3" type="noConversion"/>
  </si>
  <si>
    <r>
      <t>p</t>
    </r>
    <r>
      <rPr>
        <b/>
        <i/>
        <vertAlign val="subscript"/>
        <sz val="12"/>
        <rFont val="맑은 고딕"/>
        <family val="3"/>
        <charset val="129"/>
        <scheme val="major"/>
      </rPr>
      <t>a2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</si>
  <si>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st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</si>
  <si>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st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</si>
  <si>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st</t>
    </r>
    <phoneticPr fontId="3" type="noConversion"/>
  </si>
  <si>
    <r>
      <t>p</t>
    </r>
    <r>
      <rPr>
        <b/>
        <i/>
        <vertAlign val="subscript"/>
        <sz val="12"/>
        <rFont val="맑은 고딕"/>
        <family val="3"/>
        <charset val="129"/>
        <scheme val="major"/>
      </rPr>
      <t>st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</si>
  <si>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gb</t>
    </r>
    <phoneticPr fontId="3" type="noConversion"/>
  </si>
  <si>
    <r>
      <t>O</t>
    </r>
    <r>
      <rPr>
        <b/>
        <i/>
        <vertAlign val="subscript"/>
        <sz val="12"/>
        <rFont val="맑은 고딕"/>
        <family val="3"/>
        <charset val="129"/>
        <scheme val="major"/>
      </rPr>
      <t>2b</t>
    </r>
    <phoneticPr fontId="3" type="noConversion"/>
  </si>
  <si>
    <r>
      <t>w</t>
    </r>
    <r>
      <rPr>
        <b/>
        <i/>
        <vertAlign val="subscript"/>
        <sz val="12"/>
        <rFont val="맑은 고딕"/>
        <family val="3"/>
        <charset val="129"/>
        <scheme val="major"/>
      </rPr>
      <t>gb</t>
    </r>
    <phoneticPr fontId="3" type="noConversion"/>
  </si>
  <si>
    <r>
      <t>O</t>
    </r>
    <r>
      <rPr>
        <b/>
        <i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</si>
  <si>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gi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</si>
  <si>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py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</si>
  <si>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me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</si>
  <si>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</si>
  <si>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G</t>
    </r>
    <r>
      <rPr>
        <b/>
        <i/>
        <vertAlign val="subscript"/>
        <sz val="12"/>
        <rFont val="맑은 고딕"/>
        <family val="3"/>
        <charset val="129"/>
        <scheme val="major"/>
      </rPr>
      <t>u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</si>
  <si>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gui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</si>
  <si>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guo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</si>
  <si>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stp1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</si>
  <si>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stp1</t>
    </r>
    <phoneticPr fontId="3" type="noConversion"/>
  </si>
  <si>
    <r>
      <t>p</t>
    </r>
    <r>
      <rPr>
        <b/>
        <i/>
        <vertAlign val="subscript"/>
        <sz val="12"/>
        <rFont val="맑은 고딕"/>
        <family val="3"/>
        <charset val="129"/>
        <scheme val="major"/>
      </rPr>
      <t>stp1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</si>
  <si>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stp1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</si>
  <si>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stp2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</si>
  <si>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stp2</t>
    </r>
    <phoneticPr fontId="3" type="noConversion"/>
  </si>
  <si>
    <r>
      <t>p</t>
    </r>
    <r>
      <rPr>
        <b/>
        <i/>
        <vertAlign val="subscript"/>
        <sz val="12"/>
        <rFont val="맑은 고딕"/>
        <family val="3"/>
        <charset val="129"/>
        <scheme val="major"/>
      </rPr>
      <t>stp2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</si>
  <si>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stp2</t>
    </r>
    <phoneticPr fontId="3" type="noConversion"/>
  </si>
  <si>
    <r>
      <t>CW</t>
    </r>
    <r>
      <rPr>
        <b/>
        <i/>
        <vertAlign val="subscript"/>
        <sz val="12"/>
        <rFont val="맑은 고딕"/>
        <family val="3"/>
        <charset val="129"/>
        <scheme val="major"/>
      </rPr>
      <t>1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</si>
  <si>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cw1</t>
    </r>
    <phoneticPr fontId="3" type="noConversion"/>
  </si>
  <si>
    <r>
      <t>CW</t>
    </r>
    <r>
      <rPr>
        <b/>
        <i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</si>
  <si>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cw2</t>
    </r>
    <phoneticPr fontId="3" type="noConversion"/>
  </si>
  <si>
    <r>
      <t>PW</t>
    </r>
    <r>
      <rPr>
        <b/>
        <i/>
        <vertAlign val="subscript"/>
        <sz val="12"/>
        <rFont val="맑은 고딕"/>
        <family val="3"/>
        <charset val="129"/>
        <scheme val="major"/>
      </rPr>
      <t>u</t>
    </r>
    <phoneticPr fontId="3" type="noConversion"/>
  </si>
  <si>
    <r>
      <t>PW</t>
    </r>
    <r>
      <rPr>
        <b/>
        <i/>
        <vertAlign val="subscript"/>
        <sz val="12"/>
        <rFont val="맑은 고딕"/>
        <family val="3"/>
        <charset val="129"/>
        <scheme val="major"/>
      </rPr>
      <t>p</t>
    </r>
    <phoneticPr fontId="3" type="noConversion"/>
  </si>
  <si>
    <r>
      <t>PW</t>
    </r>
    <r>
      <rPr>
        <b/>
        <i/>
        <vertAlign val="subscript"/>
        <sz val="12"/>
        <rFont val="맑은 고딕"/>
        <family val="3"/>
        <charset val="129"/>
        <scheme val="major"/>
      </rPr>
      <t>r</t>
    </r>
    <phoneticPr fontId="3" type="noConversion"/>
  </si>
  <si>
    <r>
      <t>pw</t>
    </r>
    <r>
      <rPr>
        <b/>
        <i/>
        <vertAlign val="subscript"/>
        <sz val="12"/>
        <rFont val="맑은 고딕"/>
        <family val="3"/>
        <charset val="129"/>
        <scheme val="major"/>
      </rPr>
      <t>r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</si>
  <si>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f2</t>
    </r>
    <phoneticPr fontId="3" type="noConversion"/>
  </si>
  <si>
    <r>
      <t>kL/yr, kNm</t>
    </r>
    <r>
      <rPr>
        <b/>
        <vertAlign val="superscript"/>
        <sz val="12"/>
        <rFont val="맑은 고딕"/>
        <family val="3"/>
        <charset val="129"/>
        <scheme val="major"/>
      </rPr>
      <t>3</t>
    </r>
    <r>
      <rPr>
        <b/>
        <sz val="12"/>
        <rFont val="맑은 고딕"/>
        <family val="3"/>
        <charset val="129"/>
        <scheme val="major"/>
      </rPr>
      <t>/yr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</si>
  <si>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ba</t>
    </r>
    <phoneticPr fontId="3" type="noConversion"/>
  </si>
  <si>
    <r>
      <t>Li</t>
    </r>
    <r>
      <rPr>
        <b/>
        <i/>
        <vertAlign val="subscript"/>
        <sz val="12"/>
        <rFont val="맑은 고딕"/>
        <family val="3"/>
        <charset val="129"/>
        <scheme val="major"/>
      </rPr>
      <t>ba</t>
    </r>
    <phoneticPr fontId="3" type="noConversion"/>
  </si>
  <si>
    <r>
      <t>w</t>
    </r>
    <r>
      <rPr>
        <b/>
        <i/>
        <vertAlign val="subscript"/>
        <sz val="12"/>
        <rFont val="맑은 고딕"/>
        <family val="3"/>
        <charset val="129"/>
        <scheme val="major"/>
      </rPr>
      <t>ba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</si>
  <si>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ba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</si>
  <si>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pa</t>
    </r>
    <phoneticPr fontId="3" type="noConversion"/>
  </si>
  <si>
    <r>
      <t>Li</t>
    </r>
    <r>
      <rPr>
        <b/>
        <i/>
        <vertAlign val="subscript"/>
        <sz val="12"/>
        <rFont val="맑은 고딕"/>
        <family val="3"/>
        <charset val="129"/>
        <scheme val="major"/>
      </rPr>
      <t>pa</t>
    </r>
    <phoneticPr fontId="3" type="noConversion"/>
  </si>
  <si>
    <r>
      <t>w</t>
    </r>
    <r>
      <rPr>
        <b/>
        <i/>
        <vertAlign val="subscript"/>
        <sz val="12"/>
        <rFont val="맑은 고딕"/>
        <family val="3"/>
        <charset val="129"/>
        <scheme val="major"/>
      </rPr>
      <t>pa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</si>
  <si>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pa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</si>
  <si>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</si>
  <si>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Li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</si>
  <si>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w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</si>
  <si>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</si>
  <si>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LR</t>
    </r>
    <r>
      <rPr>
        <b/>
        <i/>
        <vertAlign val="subscript"/>
        <sz val="12"/>
        <rFont val="맑은 고딕"/>
        <family val="3"/>
        <charset val="129"/>
        <scheme val="major"/>
      </rPr>
      <t>i</t>
    </r>
    <phoneticPr fontId="3" type="noConversion"/>
  </si>
  <si>
    <r>
      <t>LR</t>
    </r>
    <r>
      <rPr>
        <b/>
        <i/>
        <vertAlign val="subscript"/>
        <sz val="12"/>
        <rFont val="맑은 고딕"/>
        <family val="3"/>
        <charset val="129"/>
        <scheme val="major"/>
      </rPr>
      <t>gb</t>
    </r>
    <phoneticPr fontId="3" type="noConversion"/>
  </si>
  <si>
    <r>
      <t>LR</t>
    </r>
    <r>
      <rPr>
        <b/>
        <i/>
        <vertAlign val="subscript"/>
        <sz val="12"/>
        <rFont val="맑은 고딕"/>
        <family val="3"/>
        <charset val="129"/>
        <scheme val="major"/>
      </rPr>
      <t>ap</t>
    </r>
    <phoneticPr fontId="3" type="noConversion"/>
  </si>
  <si>
    <r>
      <t>LR</t>
    </r>
    <r>
      <rPr>
        <b/>
        <i/>
        <vertAlign val="subscript"/>
        <sz val="12"/>
        <rFont val="맑은 고딕"/>
        <family val="3"/>
        <charset val="129"/>
        <scheme val="major"/>
      </rPr>
      <t>py</t>
    </r>
    <phoneticPr fontId="3" type="noConversion"/>
  </si>
  <si>
    <r>
      <t>LR</t>
    </r>
    <r>
      <rPr>
        <b/>
        <i/>
        <vertAlign val="subscript"/>
        <sz val="12"/>
        <rFont val="맑은 고딕"/>
        <family val="3"/>
        <charset val="129"/>
        <scheme val="major"/>
      </rPr>
      <t>me</t>
    </r>
    <phoneticPr fontId="3" type="noConversion"/>
  </si>
  <si>
    <r>
      <t>h</t>
    </r>
    <r>
      <rPr>
        <b/>
        <i/>
        <vertAlign val="subscript"/>
        <sz val="12"/>
        <rFont val="맑은 고딕"/>
        <family val="3"/>
        <charset val="129"/>
        <scheme val="major"/>
      </rPr>
      <t>1</t>
    </r>
    <phoneticPr fontId="3" type="noConversion"/>
  </si>
  <si>
    <r>
      <t>h</t>
    </r>
    <r>
      <rPr>
        <b/>
        <i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</si>
  <si>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r>
      <t>h</t>
    </r>
    <r>
      <rPr>
        <b/>
        <i/>
        <vertAlign val="subscript"/>
        <sz val="12"/>
        <rFont val="맑은 고딕"/>
        <family val="3"/>
        <charset val="129"/>
        <scheme val="major"/>
      </rPr>
      <t>st</t>
    </r>
    <phoneticPr fontId="3" type="noConversion"/>
  </si>
  <si>
    <r>
      <t>LHV</t>
    </r>
    <r>
      <rPr>
        <b/>
        <i/>
        <vertAlign val="subscript"/>
        <sz val="12"/>
        <rFont val="맑은 고딕"/>
        <family val="3"/>
        <charset val="129"/>
        <scheme val="major"/>
      </rPr>
      <t>f</t>
    </r>
    <r>
      <rPr>
        <sz val="11"/>
        <color theme="1"/>
        <rFont val="맑은 고딕"/>
        <family val="2"/>
        <charset val="129"/>
        <scheme val="minor"/>
      </rPr>
      <t/>
    </r>
    <phoneticPr fontId="3" type="noConversion"/>
  </si>
  <si>
    <r>
      <t>η</t>
    </r>
    <r>
      <rPr>
        <b/>
        <i/>
        <vertAlign val="subscript"/>
        <sz val="12"/>
        <rFont val="맑은 고딕"/>
        <family val="3"/>
        <charset val="129"/>
        <scheme val="major"/>
      </rPr>
      <t>b</t>
    </r>
    <phoneticPr fontId="3" type="noConversion"/>
  </si>
  <si>
    <r>
      <t>r</t>
    </r>
    <r>
      <rPr>
        <b/>
        <i/>
        <vertAlign val="subscript"/>
        <sz val="12"/>
        <rFont val="맑은 고딕"/>
        <family val="3"/>
        <charset val="129"/>
        <scheme val="major"/>
      </rPr>
      <t>1</t>
    </r>
    <phoneticPr fontId="3" type="noConversion"/>
  </si>
  <si>
    <r>
      <t>LHV</t>
    </r>
    <r>
      <rPr>
        <b/>
        <i/>
        <vertAlign val="subscript"/>
        <sz val="12"/>
        <rFont val="맑은 고딕"/>
        <family val="3"/>
        <charset val="129"/>
        <scheme val="major"/>
      </rPr>
      <t>f</t>
    </r>
    <phoneticPr fontId="3" type="noConversion"/>
  </si>
  <si>
    <r>
      <t>t</t>
    </r>
    <r>
      <rPr>
        <b/>
        <i/>
        <vertAlign val="subscript"/>
        <sz val="12"/>
        <rFont val="맑은 고딕"/>
        <family val="3"/>
        <charset val="129"/>
        <scheme val="major"/>
      </rPr>
      <t>0</t>
    </r>
    <phoneticPr fontId="3" type="noConversion"/>
  </si>
  <si>
    <r>
      <t>c</t>
    </r>
    <r>
      <rPr>
        <b/>
        <i/>
        <vertAlign val="subscript"/>
        <sz val="12"/>
        <rFont val="맑은 고딕"/>
        <family val="3"/>
        <charset val="129"/>
        <scheme val="major"/>
      </rPr>
      <t>a</t>
    </r>
    <phoneticPr fontId="3" type="noConversion"/>
  </si>
  <si>
    <r>
      <t>G</t>
    </r>
    <r>
      <rPr>
        <b/>
        <i/>
        <vertAlign val="subscript"/>
        <sz val="12"/>
        <rFont val="맑은 고딕"/>
        <family val="3"/>
        <charset val="129"/>
        <scheme val="major"/>
      </rPr>
      <t>b</t>
    </r>
    <phoneticPr fontId="3" type="noConversion"/>
  </si>
  <si>
    <r>
      <t>c</t>
    </r>
    <r>
      <rPr>
        <b/>
        <i/>
        <vertAlign val="subscript"/>
        <sz val="12"/>
        <rFont val="맑은 고딕"/>
        <family val="3"/>
        <charset val="129"/>
        <scheme val="major"/>
      </rPr>
      <t>gb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</si>
  <si>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out3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</si>
  <si>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ba</t>
    </r>
    <phoneticPr fontId="3" type="noConversion"/>
  </si>
  <si>
    <r>
      <t>c</t>
    </r>
    <r>
      <rPr>
        <b/>
        <i/>
        <vertAlign val="subscript"/>
        <sz val="12"/>
        <rFont val="맑은 고딕"/>
        <family val="3"/>
        <charset val="129"/>
        <scheme val="major"/>
      </rPr>
      <t>ba</t>
    </r>
    <phoneticPr fontId="3" type="noConversion"/>
  </si>
  <si>
    <r>
      <t>W</t>
    </r>
    <r>
      <rPr>
        <b/>
        <i/>
        <vertAlign val="subscript"/>
        <sz val="12"/>
        <rFont val="맑은 고딕"/>
        <family val="3"/>
        <charset val="129"/>
        <scheme val="major"/>
      </rPr>
      <t>d</t>
    </r>
    <phoneticPr fontId="3" type="noConversion"/>
  </si>
  <si>
    <r>
      <t>h</t>
    </r>
    <r>
      <rPr>
        <b/>
        <i/>
        <vertAlign val="subscript"/>
        <sz val="12"/>
        <rFont val="맑은 고딕"/>
        <family val="3"/>
        <charset val="129"/>
        <scheme val="major"/>
      </rPr>
      <t>d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</si>
  <si>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out7</t>
    </r>
    <phoneticPr fontId="3" type="noConversion"/>
  </si>
  <si>
    <r>
      <t>ΣQ</t>
    </r>
    <r>
      <rPr>
        <b/>
        <i/>
        <vertAlign val="subscript"/>
        <sz val="12"/>
        <rFont val="맑은 고딕"/>
        <family val="3"/>
        <charset val="129"/>
        <scheme val="major"/>
      </rPr>
      <t>in</t>
    </r>
    <phoneticPr fontId="3" type="noConversion"/>
  </si>
  <si>
    <r>
      <t>ΣQ</t>
    </r>
    <r>
      <rPr>
        <b/>
        <i/>
        <vertAlign val="subscript"/>
        <sz val="12"/>
        <rFont val="맑은 고딕"/>
        <family val="3"/>
        <charset val="129"/>
        <scheme val="major"/>
      </rPr>
      <t>out</t>
    </r>
    <phoneticPr fontId="3" type="noConversion"/>
  </si>
  <si>
    <r>
      <t>Q</t>
    </r>
    <r>
      <rPr>
        <b/>
        <i/>
        <vertAlign val="subscript"/>
        <sz val="12"/>
        <rFont val="맑은 고딕"/>
        <family val="3"/>
        <charset val="129"/>
        <scheme val="major"/>
      </rPr>
      <t>inw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</si>
  <si>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in1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</si>
  <si>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in2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</si>
  <si>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in3</t>
    </r>
    <phoneticPr fontId="3" type="noConversion"/>
  </si>
  <si>
    <t>℃</t>
    <phoneticPr fontId="3" type="noConversion"/>
  </si>
  <si>
    <r>
      <t>c</t>
    </r>
    <r>
      <rPr>
        <b/>
        <i/>
        <vertAlign val="subscript"/>
        <sz val="12"/>
        <rFont val="맑은 고딕"/>
        <family val="3"/>
        <charset val="129"/>
        <scheme val="major"/>
      </rPr>
      <t>gi</t>
    </r>
    <phoneticPr fontId="3" type="noConversion"/>
  </si>
  <si>
    <r>
      <t>Q</t>
    </r>
    <r>
      <rPr>
        <b/>
        <vertAlign val="subscript"/>
        <sz val="12"/>
        <rFont val="맑은 고딕"/>
        <family val="3"/>
        <charset val="129"/>
        <scheme val="major"/>
      </rPr>
      <t>out2</t>
    </r>
    <r>
      <rPr>
        <b/>
        <sz val="12"/>
        <rFont val="맑은 고딕"/>
        <family val="3"/>
        <charset val="129"/>
        <scheme val="major"/>
      </rPr>
      <t>'</t>
    </r>
    <phoneticPr fontId="3" type="noConversion"/>
  </si>
  <si>
    <r>
      <t>LHV</t>
    </r>
    <r>
      <rPr>
        <b/>
        <i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</si>
  <si>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E</t>
    </r>
    <r>
      <rPr>
        <b/>
        <vertAlign val="subscript"/>
        <sz val="12"/>
        <rFont val="맑은 고딕"/>
        <family val="3"/>
        <charset val="129"/>
        <scheme val="major"/>
      </rPr>
      <t>w</t>
    </r>
    <phoneticPr fontId="3" type="noConversion"/>
  </si>
  <si>
    <r>
      <t>r</t>
    </r>
    <r>
      <rPr>
        <b/>
        <i/>
        <vertAlign val="subscript"/>
        <sz val="12"/>
        <rFont val="맑은 고딕"/>
        <family val="3"/>
        <charset val="129"/>
        <scheme val="major"/>
      </rPr>
      <t>2</t>
    </r>
    <phoneticPr fontId="3" type="noConversion"/>
  </si>
  <si>
    <r>
      <t>c</t>
    </r>
    <r>
      <rPr>
        <b/>
        <i/>
        <vertAlign val="subscript"/>
        <sz val="12"/>
        <rFont val="맑은 고딕"/>
        <family val="3"/>
        <charset val="129"/>
        <scheme val="major"/>
      </rPr>
      <t>gu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</si>
  <si>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stp1</t>
    </r>
    <phoneticPr fontId="3" type="noConversion"/>
  </si>
  <si>
    <r>
      <t>h</t>
    </r>
    <r>
      <rPr>
        <b/>
        <i/>
        <vertAlign val="subscript"/>
        <sz val="12"/>
        <rFont val="맑은 고딕"/>
        <family val="3"/>
        <charset val="129"/>
        <scheme val="major"/>
      </rPr>
      <t>3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</si>
  <si>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cw1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</si>
  <si>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stp1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</si>
  <si>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stp2</t>
    </r>
    <phoneticPr fontId="3" type="noConversion"/>
  </si>
  <si>
    <r>
      <t>h</t>
    </r>
    <r>
      <rPr>
        <b/>
        <i/>
        <vertAlign val="subscript"/>
        <sz val="12"/>
        <rFont val="맑은 고딕"/>
        <family val="3"/>
        <charset val="129"/>
        <scheme val="major"/>
      </rPr>
      <t>4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</si>
  <si>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cw2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</si>
  <si>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stp2</t>
    </r>
    <phoneticPr fontId="3" type="noConversion"/>
  </si>
  <si>
    <r>
      <t>pw</t>
    </r>
    <r>
      <rPr>
        <b/>
        <i/>
        <vertAlign val="subscript"/>
        <sz val="12"/>
        <rFont val="맑은 고딕"/>
        <family val="3"/>
        <charset val="129"/>
        <scheme val="major"/>
      </rPr>
      <t>u</t>
    </r>
    <phoneticPr fontId="3" type="noConversion"/>
  </si>
  <si>
    <r>
      <t>pw</t>
    </r>
    <r>
      <rPr>
        <b/>
        <i/>
        <vertAlign val="subscript"/>
        <sz val="12"/>
        <rFont val="맑은 고딕"/>
        <family val="3"/>
        <charset val="129"/>
        <scheme val="major"/>
      </rPr>
      <t>p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</si>
  <si>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pw1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</si>
  <si>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pw2</t>
    </r>
    <phoneticPr fontId="3" type="noConversion"/>
  </si>
  <si>
    <r>
      <t>m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</si>
  <si>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c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</si>
  <si>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sl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</si>
  <si>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f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</si>
  <si>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pwr</t>
    </r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</si>
  <si>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gu</t>
    </r>
    <phoneticPr fontId="3" type="noConversion"/>
  </si>
  <si>
    <t>2018년 1월</t>
    <phoneticPr fontId="3" type="noConversion"/>
  </si>
  <si>
    <t>1일</t>
    <phoneticPr fontId="3" type="noConversion"/>
  </si>
  <si>
    <t>2일</t>
  </si>
  <si>
    <t>3일</t>
  </si>
  <si>
    <t>4일</t>
  </si>
  <si>
    <t>5일</t>
  </si>
  <si>
    <t>6일</t>
  </si>
  <si>
    <t>7일</t>
  </si>
  <si>
    <t>8일</t>
  </si>
  <si>
    <t>9일</t>
  </si>
  <si>
    <t>10일</t>
  </si>
  <si>
    <t>11일</t>
  </si>
  <si>
    <t>12일</t>
  </si>
  <si>
    <t>13일</t>
  </si>
  <si>
    <t>14일</t>
  </si>
  <si>
    <t>15일</t>
  </si>
  <si>
    <t>16일</t>
  </si>
  <si>
    <t>17일</t>
  </si>
  <si>
    <t>18일</t>
  </si>
  <si>
    <t>19일</t>
  </si>
  <si>
    <t>20일</t>
  </si>
  <si>
    <t>21일</t>
  </si>
  <si>
    <t>22일</t>
  </si>
  <si>
    <t>23일</t>
  </si>
  <si>
    <t>24일</t>
  </si>
  <si>
    <t>25일</t>
  </si>
  <si>
    <t>26일</t>
  </si>
  <si>
    <t>27일</t>
  </si>
  <si>
    <t>28일</t>
  </si>
  <si>
    <t>29일</t>
  </si>
  <si>
    <t>30일</t>
  </si>
  <si>
    <t>31일</t>
  </si>
  <si>
    <t>2018년 2월</t>
    <phoneticPr fontId="3" type="noConversion"/>
  </si>
  <si>
    <t>2018년 3월</t>
    <phoneticPr fontId="3" type="noConversion"/>
  </si>
  <si>
    <t>2018년 4월</t>
    <phoneticPr fontId="3" type="noConversion"/>
  </si>
  <si>
    <t>2018년 5월</t>
    <phoneticPr fontId="3" type="noConversion"/>
  </si>
  <si>
    <t>2018년 6월</t>
    <phoneticPr fontId="3" type="noConversion"/>
  </si>
  <si>
    <t>유효 사용 전기 에너지</t>
    <phoneticPr fontId="3" type="noConversion"/>
  </si>
  <si>
    <r>
      <t>E</t>
    </r>
    <r>
      <rPr>
        <b/>
        <i/>
        <vertAlign val="subscript"/>
        <sz val="12"/>
        <rFont val="맑은 고딕"/>
        <family val="3"/>
        <charset val="129"/>
        <scheme val="major"/>
      </rPr>
      <t>pw</t>
    </r>
    <phoneticPr fontId="3" type="noConversion"/>
  </si>
  <si>
    <t>(B-38)</t>
    <phoneticPr fontId="3" type="noConversion"/>
  </si>
  <si>
    <t>(B-39)</t>
    <phoneticPr fontId="3" type="noConversion"/>
  </si>
  <si>
    <t>(B-40)</t>
    <phoneticPr fontId="3" type="noConversion"/>
  </si>
  <si>
    <t>(B-41)</t>
    <phoneticPr fontId="3" type="noConversion"/>
  </si>
  <si>
    <t>(B-42)</t>
    <phoneticPr fontId="3" type="noConversion"/>
  </si>
  <si>
    <t>(B-43)</t>
    <phoneticPr fontId="3" type="noConversion"/>
  </si>
  <si>
    <t>(B-44)</t>
    <phoneticPr fontId="3" type="noConversion"/>
  </si>
  <si>
    <r>
      <t xml:space="preserve">▶ 폐기물로부터 생산된 증기 생산량 산정식에 따라 산정
</t>
    </r>
    <r>
      <rPr>
        <b/>
        <i/>
        <sz val="12"/>
        <rFont val="맑은 고딕"/>
        <family val="3"/>
        <charset val="129"/>
        <scheme val="major"/>
      </rPr>
      <t xml:space="preserve"> ☞ </t>
    </r>
    <r>
      <rPr>
        <b/>
        <i/>
        <sz val="12"/>
        <color rgb="FF0000FF"/>
        <rFont val="맑은 고딕"/>
        <family val="3"/>
        <charset val="129"/>
        <scheme val="major"/>
      </rPr>
      <t>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(m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 xml:space="preserve">f </t>
    </r>
    <r>
      <rPr>
        <b/>
        <i/>
        <sz val="12"/>
        <color rgb="FF0000FF"/>
        <rFont val="맑은 고딕"/>
        <family val="3"/>
        <charset val="129"/>
        <scheme val="major"/>
      </rPr>
      <t>/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η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</t>
    </r>
    <r>
      <rPr>
        <b/>
        <i/>
        <sz val="12"/>
        <color rgb="FF0000FF"/>
        <rFont val="맑은 고딕"/>
        <family val="3"/>
        <charset val="129"/>
        <scheme val="major"/>
      </rPr>
      <t>)
             = 40,000 - (10.0 x 9,420 / 530 x 0.8) = 39,578.8</t>
    </r>
    <phoneticPr fontId="3" type="noConversion"/>
  </si>
  <si>
    <r>
      <t xml:space="preserve">▶ 폐기물 저위발열량 산정식에 따라 산정
</t>
    </r>
    <r>
      <rPr>
        <b/>
        <i/>
        <sz val="12"/>
        <rFont val="맑은 고딕"/>
        <family val="3"/>
        <charset val="129"/>
        <scheme val="major"/>
      </rPr>
      <t xml:space="preserve"> ☞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(1.011 x (m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 xml:space="preserve">stw </t>
    </r>
    <r>
      <rPr>
        <b/>
        <i/>
        <sz val="12"/>
        <color rgb="FF0000FF"/>
        <rFont val="맑은 고딕"/>
        <family val="3"/>
        <charset val="129"/>
        <scheme val="major"/>
      </rPr>
      <t>x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>) /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>) + (1.672 x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gb</t>
    </r>
    <r>
      <rPr>
        <b/>
        <i/>
        <sz val="12"/>
        <color rgb="FF0000FF"/>
        <rFont val="맑은 고딕"/>
        <family val="3"/>
        <charset val="129"/>
        <scheme val="major"/>
      </rPr>
      <t>)
               = (1.011 x (39,857.8 x 530) / 9,000 ) + (1.672 x 185) = 2,682.3</t>
    </r>
    <phoneticPr fontId="3" type="noConversion"/>
  </si>
  <si>
    <r>
      <t>▶ 생산된 증기 엔탈피 값(e-4)과 폐열보일러 급수 엔탈피 값(e-5)의 차이를 기입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= 650 - 120 = 530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</si>
  <si>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out1</t>
    </r>
    <r>
      <rPr>
        <b/>
        <sz val="12"/>
        <color theme="1"/>
        <rFont val="맑은 고딕"/>
        <family val="3"/>
        <charset val="129"/>
        <scheme val="major"/>
      </rPr>
      <t xml:space="preserve"> = 증기 생산량 x 증기 순 엔탈피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 = 40,000 x 530.0 x 1/1000 = 21,200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</si>
  <si>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in2</t>
    </r>
    <r>
      <rPr>
        <b/>
        <sz val="12"/>
        <color theme="1"/>
        <rFont val="맑은 고딕"/>
        <family val="3"/>
        <charset val="129"/>
        <scheme val="major"/>
      </rPr>
      <t xml:space="preserve"> = 1차 연소용 공기 공급 유량 x (1차 연소용 공기 공급 온도 - 기준온도) x 공기 비열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A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a1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= 25,000 x (50 - 25) x 0.31 x 1/1000 = 193.8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</si>
  <si>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in3</t>
    </r>
    <r>
      <rPr>
        <b/>
        <sz val="12"/>
        <color theme="1"/>
        <rFont val="맑은 고딕"/>
        <family val="3"/>
        <charset val="129"/>
        <scheme val="major"/>
      </rPr>
      <t xml:space="preserve"> = 2차 연소용 공기 공급 유량 x (2차 연소용 공기 공급 온도 - 기준온도) x 공기 비열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in3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A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a2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= 20,000 x (60 - 25) x 0.31 x 1/1000 = 217.0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</si>
  <si>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in1</t>
    </r>
    <r>
      <rPr>
        <b/>
        <sz val="12"/>
        <color theme="1"/>
        <rFont val="맑은 고딕"/>
        <family val="3"/>
        <charset val="129"/>
        <scheme val="major"/>
      </rPr>
      <t xml:space="preserve"> = (연소 보조연료 투입량 x 보조연료 저위발열량)의 총 합계
</t>
    </r>
    <r>
      <rPr>
        <b/>
        <i/>
        <sz val="12"/>
        <rFont val="맑은 고딕"/>
        <family val="3"/>
        <charset val="129"/>
        <scheme val="major"/>
      </rPr>
      <t xml:space="preserve">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= 10.0 x 9,420 x 1/1000 = 94.2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</si>
  <si>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out2</t>
    </r>
    <r>
      <rPr>
        <b/>
        <sz val="12"/>
        <color theme="1"/>
        <rFont val="맑은 고딕"/>
        <family val="3"/>
        <charset val="129"/>
        <scheme val="major"/>
      </rPr>
      <t xml:space="preserve"> = 폐열보일러 후단 배출가스 유량 x (폐열보일러 후단 배출가스 온도 - 기준온도) x 배출가스 비열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G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 = 71,981.5 x (185.0 - 25.0) x 0.329 x 1/1000 = 3,789.1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</si>
  <si>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out3</t>
    </r>
    <r>
      <rPr>
        <b/>
        <sz val="12"/>
        <color theme="1"/>
        <rFont val="맑은 고딕"/>
        <family val="3"/>
        <charset val="129"/>
        <scheme val="major"/>
      </rPr>
      <t xml:space="preserve"> = 부분별 폐열보일러 방열손실 측정 값의 총계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out3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∑LR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 = 15.0 + 45.0 = 60.0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</si>
  <si>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out4</t>
    </r>
    <r>
      <rPr>
        <b/>
        <sz val="12"/>
        <color theme="1"/>
        <rFont val="맑은 고딕"/>
        <family val="3"/>
        <charset val="129"/>
        <scheme val="major"/>
      </rPr>
      <t xml:space="preserve"> = 부분별 소각로 방열손실 측정 값의 총계
 ☞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out4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∑LR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 = 100 + 300 = 400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</si>
  <si>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out5</t>
    </r>
    <r>
      <rPr>
        <b/>
        <sz val="12"/>
        <color theme="1"/>
        <rFont val="맑은 고딕"/>
        <family val="3"/>
        <charset val="129"/>
        <scheme val="major"/>
      </rPr>
      <t xml:space="preserve"> = 대상호기 건기준 바닥재 발생량 x (바닥재 온도 - 기준온도) x 바닥재 비열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out5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 = 848.7 x (320 - 25) x 0.3 x 1/1000 = 75.1</t>
    </r>
    <phoneticPr fontId="3" type="noConversion"/>
  </si>
  <si>
    <r>
      <t>▶ 대상호기 폐열보일러 급수 유량(k-1)과 대상 호기 증기 생산 유량(k-3)의 차이를 기입
 ☞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d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W -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= 45,000 - 40,000 = 5,000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</t>
    </r>
    <r>
      <rPr>
        <b/>
        <sz val="12"/>
        <color rgb="FF0000FF"/>
        <rFont val="맑은 고딕"/>
        <family val="3"/>
        <charset val="129"/>
        <scheme val="major"/>
      </rPr>
      <t xml:space="preserve"> ※ 증기 생산 유량 계측 데이터가 급수 유량 계측 데이터보다 많은 경우, 브로우다운 수 유량은 급수 유량의 3.5%를 적용하여 산정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</si>
  <si>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out7</t>
    </r>
    <r>
      <rPr>
        <b/>
        <sz val="12"/>
        <color theme="1"/>
        <rFont val="맑은 고딕"/>
        <family val="3"/>
        <charset val="129"/>
        <scheme val="major"/>
      </rPr>
      <t xml:space="preserve"> = 브로우다운 수 유량 x 브로우다운 수 엔탈피 x 1/1000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out7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d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d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 = 5,000 x 305.0 x 1/1000 = 1,525.0</t>
    </r>
    <phoneticPr fontId="3" type="noConversion"/>
  </si>
  <si>
    <r>
      <t xml:space="preserve">▶ 폐기물 보유 열량을 제외한 모든 입열 항목의 총 입열량
 ☞ </t>
    </r>
    <r>
      <rPr>
        <b/>
        <i/>
        <sz val="12"/>
        <color rgb="FF0000FF"/>
        <rFont val="맑은 고딕"/>
        <family val="3"/>
        <charset val="129"/>
        <scheme val="major"/>
      </rPr>
      <t>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in3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         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  = 94.2 + 193.8 + 217.0 = 505.0</t>
    </r>
    <phoneticPr fontId="3" type="noConversion"/>
  </si>
  <si>
    <r>
      <t xml:space="preserve">▶ 모든 출열 항목의 총 출열량
 ☞ </t>
    </r>
    <r>
      <rPr>
        <b/>
        <i/>
        <sz val="12"/>
        <color rgb="FF0000FF"/>
        <rFont val="맑은 고딕"/>
        <family val="3"/>
        <charset val="129"/>
        <scheme val="major"/>
      </rPr>
      <t>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out3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out4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out5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out6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out7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  = 21,200.0 + 3,789.1 + 60.0 + 400.0 + 75.1 + 309.4 + 1,525.0 = 27,358.6</t>
    </r>
    <phoneticPr fontId="3" type="noConversion"/>
  </si>
  <si>
    <r>
      <t xml:space="preserve">▶ 총 출열량과 폐기물 보유 열량을 제외한 총 입열량 차이를 기입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         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   = 27,358.6 - 505.0 = 26,853.6</t>
    </r>
    <phoneticPr fontId="3" type="noConversion"/>
  </si>
  <si>
    <r>
      <t>▶ LHV</t>
    </r>
    <r>
      <rPr>
        <b/>
        <vertAlign val="subscript"/>
        <sz val="12"/>
        <color theme="1"/>
        <rFont val="맑은 고딕"/>
        <family val="3"/>
        <charset val="129"/>
        <scheme val="major"/>
      </rPr>
      <t>w</t>
    </r>
    <r>
      <rPr>
        <b/>
        <sz val="12"/>
        <color theme="1"/>
        <rFont val="맑은 고딕"/>
        <family val="3"/>
        <charset val="129"/>
        <scheme val="major"/>
      </rPr>
      <t xml:space="preserve"> = 폐기물 보유 열량 / 대상호기 폐기물 투입량 x 1000
 ☞ </t>
    </r>
    <r>
      <rPr>
        <b/>
        <i/>
        <sz val="12"/>
        <color rgb="FF0000FF"/>
        <rFont val="맑은 고딕"/>
        <family val="3"/>
        <charset val="129"/>
        <scheme val="major"/>
      </rPr>
      <t>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/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1000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        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     = 26,853.6 / 9,000 x 1000 = 2,983.7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</si>
  <si>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out1</t>
    </r>
    <r>
      <rPr>
        <b/>
        <sz val="12"/>
        <color theme="1"/>
        <rFont val="맑은 고딕"/>
        <family val="3"/>
        <charset val="129"/>
        <scheme val="major"/>
      </rPr>
      <t xml:space="preserve">' = 폐열보일러 후단 배출가스 유량 x (2차 연소실 출구 배출가스 온도 - 기준온도) x 배출가스 비열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out1</t>
    </r>
    <r>
      <rPr>
        <b/>
        <i/>
        <sz val="12"/>
        <color rgb="FF0000FF"/>
        <rFont val="맑은 고딕"/>
        <family val="3"/>
        <charset val="129"/>
        <scheme val="major"/>
      </rPr>
      <t>' = G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gi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gi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  = 71,981.5 x (970.0 - 25.0) x 0.365 x 1/1000 = 24,828.2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</si>
  <si>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out2</t>
    </r>
    <r>
      <rPr>
        <b/>
        <sz val="12"/>
        <color theme="1"/>
        <rFont val="맑은 고딕"/>
        <family val="3"/>
        <charset val="129"/>
        <scheme val="major"/>
      </rPr>
      <t>' = 부분별 소각로 방열손실 측정 값의 총계
 ☞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out2</t>
    </r>
    <r>
      <rPr>
        <b/>
        <i/>
        <sz val="12"/>
        <color rgb="FF0000FF"/>
        <rFont val="맑은 고딕"/>
        <family val="3"/>
        <charset val="129"/>
        <scheme val="major"/>
      </rPr>
      <t>' = ∑LR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  = 100 + 300 = 400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</si>
  <si>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out3</t>
    </r>
    <r>
      <rPr>
        <b/>
        <sz val="12"/>
        <color theme="1"/>
        <rFont val="맑은 고딕"/>
        <family val="3"/>
        <charset val="129"/>
        <scheme val="major"/>
      </rPr>
      <t xml:space="preserve">' = 대상호기 건기준 바닥재 발생량 x (바닥재 온도 - 기준온도) x 바닥재 비열 x 1/1000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out3</t>
    </r>
    <r>
      <rPr>
        <b/>
        <i/>
        <sz val="12"/>
        <color rgb="FF0000FF"/>
        <rFont val="맑은 고딕"/>
        <family val="3"/>
        <charset val="129"/>
        <scheme val="major"/>
      </rPr>
      <t>'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   = 848.7 x (320 - 25) x 0.3 x 1/1000 = 75.1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</si>
  <si>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out6</t>
    </r>
    <r>
      <rPr>
        <b/>
        <sz val="12"/>
        <color theme="1"/>
        <rFont val="맑은 고딕"/>
        <family val="3"/>
        <charset val="129"/>
        <scheme val="major"/>
      </rPr>
      <t xml:space="preserve"> = 대상호기 건기준 바닥재 발생량 x 강열감량/100 x 탄소 열량 x 1/1000
 ☞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out6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Li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>/100 x C x 1/1000
             = 848.7 x 4.5/100 x 8,100 x 1/1000 = 309.4</t>
    </r>
    <phoneticPr fontId="3" type="noConversion"/>
  </si>
  <si>
    <r>
      <t>▶ Q</t>
    </r>
    <r>
      <rPr>
        <b/>
        <vertAlign val="subscript"/>
        <sz val="12"/>
        <color theme="1"/>
        <rFont val="맑은 고딕"/>
        <family val="3"/>
        <charset val="129"/>
        <scheme val="major"/>
      </rPr>
      <t>out4</t>
    </r>
    <r>
      <rPr>
        <b/>
        <sz val="12"/>
        <color theme="1"/>
        <rFont val="맑은 고딕"/>
        <family val="3"/>
        <charset val="129"/>
        <scheme val="major"/>
      </rPr>
      <t>' = 대상호기 건기준 바닥재 발생량 x 강열감량/100 x 탄소 열량 x 1/1000
 ☞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out4</t>
    </r>
    <r>
      <rPr>
        <b/>
        <i/>
        <sz val="12"/>
        <color rgb="FF0000FF"/>
        <rFont val="맑은 고딕"/>
        <family val="3"/>
        <charset val="129"/>
        <scheme val="major"/>
      </rPr>
      <t>'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Li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ba</t>
    </r>
    <r>
      <rPr>
        <b/>
        <i/>
        <sz val="12"/>
        <color rgb="FF0000FF"/>
        <rFont val="맑은 고딕"/>
        <family val="3"/>
        <charset val="129"/>
        <scheme val="major"/>
      </rPr>
      <t>/100 x C x 1/1000
              = 848.7 x 4.5/100 x 8,100 x 1/1000 = 309.4</t>
    </r>
    <phoneticPr fontId="3" type="noConversion"/>
  </si>
  <si>
    <r>
      <t xml:space="preserve">▶ 폐기물 보유 열량을 제외한 모든 입열 항목의 총 입열량
 ☞ </t>
    </r>
    <r>
      <rPr>
        <b/>
        <i/>
        <sz val="12"/>
        <color rgb="FF0000FF"/>
        <rFont val="맑은 고딕"/>
        <family val="3"/>
        <charset val="129"/>
        <scheme val="major"/>
      </rPr>
      <t>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in3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= 94.2 + 193.8 + 217.0 = 505.0</t>
    </r>
    <phoneticPr fontId="3" type="noConversion"/>
  </si>
  <si>
    <r>
      <t xml:space="preserve">▶ 모든 출열 항목의 총 출열량
 ☞ </t>
    </r>
    <r>
      <rPr>
        <b/>
        <i/>
        <sz val="12"/>
        <color rgb="FF0000FF"/>
        <rFont val="맑은 고딕"/>
        <family val="3"/>
        <charset val="129"/>
        <scheme val="major"/>
      </rPr>
      <t>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out1</t>
    </r>
    <r>
      <rPr>
        <b/>
        <i/>
        <sz val="12"/>
        <color rgb="FF0000FF"/>
        <rFont val="맑은 고딕"/>
        <family val="3"/>
        <charset val="129"/>
        <scheme val="major"/>
      </rPr>
      <t>'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out2</t>
    </r>
    <r>
      <rPr>
        <b/>
        <i/>
        <sz val="12"/>
        <color rgb="FF0000FF"/>
        <rFont val="맑은 고딕"/>
        <family val="3"/>
        <charset val="129"/>
        <scheme val="major"/>
      </rPr>
      <t>'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out3</t>
    </r>
    <r>
      <rPr>
        <b/>
        <i/>
        <sz val="12"/>
        <color rgb="FF0000FF"/>
        <rFont val="맑은 고딕"/>
        <family val="3"/>
        <charset val="129"/>
        <scheme val="major"/>
      </rPr>
      <t>' +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out4</t>
    </r>
    <r>
      <rPr>
        <b/>
        <i/>
        <sz val="12"/>
        <color rgb="FF0000FF"/>
        <rFont val="맑은 고딕"/>
        <family val="3"/>
        <charset val="129"/>
        <scheme val="major"/>
      </rPr>
      <t>'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             = 24,828.2 + 400.0 + 75.1 + 309.4 = 25,612.7</t>
    </r>
    <phoneticPr fontId="3" type="noConversion"/>
  </si>
  <si>
    <r>
      <t xml:space="preserve">▶ 총 출열량과 폐기물 보유 열량을 제외한 총 입열량 차이를 기입
 ☞ </t>
    </r>
    <r>
      <rPr>
        <b/>
        <i/>
        <sz val="12"/>
        <color rgb="FF0000FF"/>
        <rFont val="맑은 고딕"/>
        <family val="3"/>
        <charset val="129"/>
        <scheme val="major"/>
      </rPr>
      <t>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out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∑Q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           = 25,612.7 - 505.0 = 25,107.7</t>
    </r>
    <phoneticPr fontId="3" type="noConversion"/>
  </si>
  <si>
    <r>
      <t>▶ LHV</t>
    </r>
    <r>
      <rPr>
        <b/>
        <vertAlign val="subscript"/>
        <sz val="12"/>
        <color theme="1"/>
        <rFont val="맑은 고딕"/>
        <family val="3"/>
        <charset val="129"/>
        <scheme val="major"/>
      </rPr>
      <t>w</t>
    </r>
    <r>
      <rPr>
        <b/>
        <sz val="12"/>
        <color theme="1"/>
        <rFont val="맑은 고딕"/>
        <family val="3"/>
        <charset val="129"/>
        <scheme val="major"/>
      </rPr>
      <t xml:space="preserve"> = 폐기물 보유 열량 / 대상호기 폐기물 투입량 x 1000
 ☞ </t>
    </r>
    <r>
      <rPr>
        <b/>
        <i/>
        <sz val="12"/>
        <color rgb="FF0000FF"/>
        <rFont val="맑은 고딕"/>
        <family val="3"/>
        <charset val="129"/>
        <scheme val="major"/>
      </rPr>
      <t>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Q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inw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/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1000
             = 25,107.7 / 9,000 x 1000 = 2,789.7</t>
    </r>
    <phoneticPr fontId="3" type="noConversion"/>
  </si>
  <si>
    <r>
      <t>▶ E</t>
    </r>
    <r>
      <rPr>
        <b/>
        <vertAlign val="subscript"/>
        <sz val="12"/>
        <color theme="1"/>
        <rFont val="맑은 고딕"/>
        <family val="3"/>
        <charset val="129"/>
        <scheme val="major"/>
      </rPr>
      <t>w</t>
    </r>
    <r>
      <rPr>
        <b/>
        <sz val="12"/>
        <color theme="1"/>
        <rFont val="맑은 고딕"/>
        <family val="3"/>
        <charset val="129"/>
        <scheme val="major"/>
      </rPr>
      <t xml:space="preserve"> = 대상호기 폐기물 투입량 x 폐기물 저위발열량 x 1/1000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= 9,000 x 2,682.3 x 1/1000 = 24,140.9</t>
    </r>
    <phoneticPr fontId="3" type="noConversion"/>
  </si>
  <si>
    <r>
      <t>▶ 전체호기 증기 생산량(B-1)에 대한 대상호기 증기 생산량(B-2)의 비율 값을 기입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/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= 40,000 / 85,000 = 0.47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</si>
  <si>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전체호기 증기 또는 온수 내부 사용량(B-9)에 대상호기 증기 생산 비율(B-3)을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 = 5,000 x 0.47 = 2,352.9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</si>
  <si>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대상호기 내부사용 증기 또는 온수 사용량(B-10)에 내부사용 증기 또는 온수의 엔탈피(B-13), 등가계수 1.1을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3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1.1 x 1/1000
            = 2,352.9 x 630.0 x 1.1 x 1/1000 = 1,630.6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</si>
  <si>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내부사용 증기 또는 온수 응축수 유량(B-16)에 대상호기 증기 생산 비율(B-3), 응축수 온도(B-17), 등가계수 1.1을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cw1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CW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cw1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1.1 x 1/1000
            = 5,000 x 0.47 x 85 x 1.1 x 1/1000 = 220.0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</si>
  <si>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내부사용 증기 또는 온수의 에너지(B-14)와 내부사용 증기 또는 온수 응축수 에너지(B-18)의 차이를 기입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cw1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= 1,630.6 - 220.0 = 1,410.6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</si>
  <si>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전체호기 증기 또는 온수 외부 공급량(B-20)에 대상호기 증기 생산 비율(B-3)을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 = 55,000 x 0.47 = 25,882.4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</si>
  <si>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대상호기 외부공급 증기 또는 온수 사용량(B-21)에 외부공급 증기 또는 온수의 엔탈피(B-24), 등가계수 1.1을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h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4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1.1 x 1/1000
            = 25,882.4 x 640.0 x 1.1 x 1/1000 = 18,211.2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</si>
  <si>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외부공급 증기 또는 온수의 에너지(B-25)와 외부공급 증기 또는 온수 응축수 에너지(B-29)의 차이를 기입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cw2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= 18,221.2 - 1,920.5 = 16,300.7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</si>
  <si>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외부공급 증기 또는 온수 응축수 유량(B-27)에 대상호기 증기 생산 비율(B-3), 응축수 온도(B-28), 등가계수 1.1을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i/>
        <sz val="12"/>
        <color theme="1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cw2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CW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cw2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1.1 x 1/1000
            = 53,000 x 0.47 x 70 x 1.1 x 1/1000 = 1,920.5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</si>
  <si>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전체호기 생산 전력량 중 사업장 내에서 자체 사용한 전력량(B-31)에 대상호기 증기 생산 비율(B-3)을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u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u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= 800 x 0.47 = 376.5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</si>
  <si>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전체호기 생산 전력량 중 시스템 경계 외부로 공급 · 판매된 전력량(B-33)에 대상호기 증기 생산 비율(B-3)을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 = 1,600 x 0.47 = 752.9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</si>
  <si>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전체호기 습기준 슬래그 발생량(B-38)에 수분값(B-39) 보정 및 폐기물 투입비율(A-3)을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r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(1 - 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>/100)
          = 350 x 0.45 x (1 - 5/100) = 149.6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</si>
  <si>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대상 호기 건기준 슬래그 발생량(B-40)에 슬래그 온도(B-41)와 기준온도(B-42)의 차, 슬래그 비열(B-43)을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 xml:space="preserve">sl </t>
    </r>
    <r>
      <rPr>
        <b/>
        <i/>
        <sz val="12"/>
        <color rgb="FF0000FF"/>
        <rFont val="맑은 고딕"/>
        <family val="3"/>
        <charset val="129"/>
        <scheme val="major"/>
      </rPr>
      <t>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0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= 149.6 x (350 - 25) x 0.3 x 1/1000 = 55.0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</si>
  <si>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대기오염 방지시설 보조연료 종류별 투입량(D-2)에 보조연료 종류별 저위발열량(D-3)을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= 20.0 x 9,420 x 1/1000 = 188.4</t>
    </r>
    <phoneticPr fontId="3" type="noConversion"/>
  </si>
  <si>
    <r>
      <t xml:space="preserve">▶ Ef = 연소 보조연료 종류별 투입량 x 소각로 보조연료 저위발열량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m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LHV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= 10.0 x 9,420.0 x 1/1000 = 94.2</t>
    </r>
    <phoneticPr fontId="3" type="noConversion"/>
  </si>
  <si>
    <r>
      <t>▶ Ep = (유효사용 소각 배가스 에너지) + 내부사용 및 외부공급 증기 또는 온수의 순 에너지 + 내부사용 및 외부공급 전기 에너지 + (슬래그 보유 열 에너지)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(e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gu</t>
    </r>
    <r>
      <rPr>
        <b/>
        <i/>
        <sz val="12"/>
        <color rgb="FF0000FF"/>
        <rFont val="맑은 고딕"/>
        <family val="3"/>
        <charset val="129"/>
        <scheme val="major"/>
      </rPr>
      <t>)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stp2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(e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sl</t>
    </r>
    <r>
      <rPr>
        <b/>
        <i/>
        <sz val="12"/>
        <color rgb="FF0000FF"/>
        <rFont val="맑은 고딕"/>
        <family val="3"/>
        <charset val="129"/>
        <scheme val="major"/>
      </rPr>
      <t>)
          = (7,139.3) + 1,410.6 + 16,300.7 + 2,524.9 + (55.0) = 20,236.2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
</t>
    </r>
    <r>
      <rPr>
        <b/>
        <sz val="12"/>
        <color rgb="FF0000FF"/>
        <rFont val="맑은 고딕"/>
        <family val="3"/>
        <charset val="129"/>
        <scheme val="major"/>
      </rPr>
      <t xml:space="preserve"> ※ 열분해 · 용융 시설의 경우 배출되는 슬래그 보유 열에너지도 모두 합산하여 최종 Ep 산정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</si>
  <si>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대상 호기 생산 전력 자체사용량(B-32)을 열량(cal)단위로 변환하고 등가계수 2.6을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u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860 x 2.6 x 1/1000
            = 376.5 x 860 x 2.6 x 1/1000 = 841.8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</si>
  <si>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대상 호기 생산 전력 외부 공급량(B-34)을 열량(cal)단위로 변환하고 등가계수 2.6을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sz val="12"/>
        <color rgb="FF0000FF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860 x 2.6 x 1/1000
            = 752.9 x 860 x 2.6 x 1/1000 = 1,683.6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</si>
  <si>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대상 호기 생산 전력 중 내부 사용 전기에너지(B-35)와 외부 공급 전기 에너지(B-36)의 합계를 기입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pw1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pw2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  = 841.8 + 1,683.6 = 2,525.4</t>
    </r>
    <phoneticPr fontId="3" type="noConversion"/>
  </si>
  <si>
    <r>
      <t>▶ 대상 호기 외부 전력 수전</t>
    </r>
    <r>
      <rPr>
        <b/>
        <sz val="12"/>
        <rFont val="맑은 고딕"/>
        <family val="3"/>
        <charset val="129"/>
        <scheme val="major"/>
      </rPr>
      <t>량(D-5)을 열량(cal)단위로 변환하고 등가계수 2.6을 적용하여 환산</t>
    </r>
    <r>
      <rPr>
        <b/>
        <sz val="12"/>
        <color theme="1"/>
        <rFont val="맑은 고딕"/>
        <family val="3"/>
        <charset val="129"/>
        <scheme val="major"/>
      </rPr>
      <t xml:space="preserve">
 ☞</t>
    </r>
    <r>
      <rPr>
        <b/>
        <i/>
        <sz val="12"/>
        <color rgb="FFFF0000"/>
        <rFont val="맑은 고딕"/>
        <family val="3"/>
        <charset val="129"/>
        <scheme val="major"/>
      </rPr>
      <t xml:space="preserve">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pwr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pw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r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860 x 2.6 x 1/1000
            = 225.0 x 860 x 2.6 x 1/1000 = 503.1</t>
    </r>
    <phoneticPr fontId="3" type="noConversion"/>
  </si>
  <si>
    <r>
      <t xml:space="preserve">▶ Ei = 대기오염 방지시설 보조연료 보유 에너지 + 대상 호기 외부 전력 소요 에너지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pwr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
         = 188.4 + 503.1 = 691.5</t>
    </r>
    <phoneticPr fontId="3" type="noConversion"/>
  </si>
  <si>
    <r>
      <t xml:space="preserve">▶ 산정된 Ew, Ep, Ef, Ei 값을 에너지 회수효율 산정식에 따라 산정
 ☞ </t>
    </r>
    <r>
      <rPr>
        <b/>
        <i/>
        <sz val="12"/>
        <color rgb="FF0000FF"/>
        <rFont val="맑은 고딕"/>
        <family val="3"/>
        <charset val="129"/>
        <scheme val="major"/>
      </rPr>
      <t>에너지 회수효율 = {E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p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(E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i</t>
    </r>
    <r>
      <rPr>
        <b/>
        <i/>
        <sz val="12"/>
        <color rgb="FF0000FF"/>
        <rFont val="맑은 고딕"/>
        <family val="3"/>
        <charset val="129"/>
        <scheme val="major"/>
      </rPr>
      <t>)} / {0.97 x (E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w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+ 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f</t>
    </r>
    <r>
      <rPr>
        <b/>
        <i/>
        <sz val="12"/>
        <color rgb="FF0000FF"/>
        <rFont val="맑은 고딕"/>
        <family val="3"/>
        <charset val="129"/>
        <scheme val="major"/>
      </rPr>
      <t>)} x 100
                          = {20,236.7 - (94.2 + 691.5)} / {0.97 x (24,140.9 + 94.2)} x 100 = 82.7</t>
    </r>
    <phoneticPr fontId="3" type="noConversion"/>
  </si>
  <si>
    <t>▶ 열분해(가스화) · 용융 소각시설 배출가스 열손실 보정계수 1.682 기입</t>
    <phoneticPr fontId="3" type="noConversion"/>
  </si>
  <si>
    <t>▶ 열분해(가스화) · 용융 소각시설 기타 열손실 보정계수 0.923 기입</t>
    <phoneticPr fontId="3" type="noConversion"/>
  </si>
  <si>
    <r>
      <t>(f) Q</t>
    </r>
    <r>
      <rPr>
        <b/>
        <vertAlign val="subscript"/>
        <sz val="12"/>
        <rFont val="맑은 고딕"/>
        <family val="3"/>
        <charset val="129"/>
        <scheme val="major"/>
      </rPr>
      <t>out2</t>
    </r>
    <r>
      <rPr>
        <b/>
        <sz val="12"/>
        <rFont val="맑은 고딕"/>
        <family val="3"/>
        <charset val="129"/>
        <scheme val="major"/>
      </rPr>
      <t xml:space="preserve"> 
배출가스 보유열</t>
    </r>
    <phoneticPr fontId="3" type="noConversion"/>
  </si>
  <si>
    <r>
      <t>(e) Q</t>
    </r>
    <r>
      <rPr>
        <b/>
        <vertAlign val="subscript"/>
        <sz val="12"/>
        <rFont val="맑은 고딕"/>
        <family val="3"/>
        <charset val="129"/>
        <scheme val="major"/>
      </rPr>
      <t>out1</t>
    </r>
    <r>
      <rPr>
        <b/>
        <sz val="12"/>
        <rFont val="맑은 고딕"/>
        <family val="3"/>
        <charset val="129"/>
        <scheme val="major"/>
      </rPr>
      <t>'
배출가스 보유열</t>
    </r>
    <phoneticPr fontId="3" type="noConversion"/>
  </si>
  <si>
    <r>
      <rPr>
        <b/>
        <sz val="12"/>
        <rFont val="맑은 고딕"/>
        <family val="3"/>
        <charset val="129"/>
        <scheme val="major"/>
      </rPr>
      <t>▶ 열원으로 사용한 소각배가스 사용량(B-4)에 소각 배가스의 열공급 전·후 온도(B-5, B-6)의 차이, 소각 배가스 비열(B-7)를 적용하여 산정</t>
    </r>
    <r>
      <rPr>
        <b/>
        <sz val="12"/>
        <color theme="1"/>
        <rFont val="맑은 고딕"/>
        <family val="3"/>
        <charset val="129"/>
        <scheme val="major"/>
      </rPr>
      <t xml:space="preserve">
 ☞ </t>
    </r>
    <r>
      <rPr>
        <b/>
        <i/>
        <sz val="12"/>
        <color rgb="FF0000FF"/>
        <rFont val="맑은 고딕"/>
        <family val="3"/>
        <charset val="129"/>
        <scheme val="major"/>
      </rPr>
      <t>e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gu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= G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u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(t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gui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- t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guo</t>
    </r>
    <r>
      <rPr>
        <b/>
        <i/>
        <sz val="12"/>
        <color rgb="FF0000FF"/>
        <rFont val="맑은 고딕"/>
        <family val="3"/>
        <charset val="129"/>
        <scheme val="major"/>
      </rPr>
      <t>) x c</t>
    </r>
    <r>
      <rPr>
        <b/>
        <i/>
        <vertAlign val="subscript"/>
        <sz val="12"/>
        <color rgb="FF0000FF"/>
        <rFont val="맑은 고딕"/>
        <family val="3"/>
        <charset val="129"/>
        <scheme val="major"/>
      </rPr>
      <t>gu</t>
    </r>
    <r>
      <rPr>
        <b/>
        <i/>
        <sz val="12"/>
        <color rgb="FF0000FF"/>
        <rFont val="맑은 고딕"/>
        <family val="3"/>
        <charset val="129"/>
        <scheme val="major"/>
      </rPr>
      <t xml:space="preserve"> x 1/1000
           = 70,000.0 x (430 - 120) x 0.329 x 1/1000 = 7,139.3</t>
    </r>
    <phoneticPr fontId="3" type="noConversion"/>
  </si>
  <si>
    <t>생활폐기물
소각시설
(예시)</t>
    <phoneticPr fontId="3" type="noConversion"/>
  </si>
  <si>
    <t>사업장폐기물
소각시설
(예시)</t>
    <phoneticPr fontId="3" type="noConversion"/>
  </si>
  <si>
    <t>▶ 연간 사업장 내 전체호기에서 생산된 증기 중 시스템 경계 내부의 보조 설비(에너지 생산에 기여하지 않는 설비)에서 사용된 증기 또는 온수의 총 열량을 공급처 별로 기입
 ※ 공급열량을 열량계로 계측하는 시설의 경우에 적용됨</t>
    <phoneticPr fontId="3" type="noConversion"/>
  </si>
  <si>
    <t>▶ 연간 사업장 내 전체호기에서 생산된 증기 중 시스템 경계 외부로 공급 · 판매된 증기 또는 온수의 총 열량을 공급처 별로 기입
 ※ 공급열량을 열량계로 계측하는 시설의 경우에 적용됨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</si>
</sst>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0.0"/>
    <numFmt numFmtId="177" formatCode="_-* #,##0.00_-;\-* #,##0.00_-;_-* &quot;-&quot;_-;_-@_-"/>
    <numFmt numFmtId="178" formatCode="_-* #,##0.0_-;\-* #,##0.0_-;_-* &quot;-&quot;_-;_-@_-"/>
    <numFmt numFmtId="179" formatCode="_-* #,##0.000_-;\-* #,##0.000_-;_-* &quot;-&quot;_-;_-@_-"/>
    <numFmt numFmtId="180" formatCode="mm&quot;월&quot;\ dd&quot;일&quot;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i/>
      <sz val="12"/>
      <color theme="1"/>
      <name val="맑은 고딕"/>
      <family val="3"/>
      <charset val="129"/>
      <scheme val="major"/>
    </font>
    <font>
      <b/>
      <vertAlign val="superscript"/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vertAlign val="subscript"/>
      <sz val="12"/>
      <color theme="1"/>
      <name val="맑은 고딕"/>
      <family val="3"/>
      <charset val="129"/>
      <scheme val="major"/>
    </font>
    <font>
      <b/>
      <sz val="12"/>
      <color rgb="FF0000FF"/>
      <name val="맑은 고딕"/>
      <family val="3"/>
      <charset val="129"/>
      <scheme val="major"/>
    </font>
    <font>
      <b/>
      <i/>
      <sz val="12"/>
      <color rgb="FFFF0000"/>
      <name val="맑은 고딕"/>
      <family val="3"/>
      <charset val="129"/>
      <scheme val="major"/>
    </font>
    <font>
      <b/>
      <i/>
      <sz val="12"/>
      <name val="맑은 고딕"/>
      <family val="3"/>
      <charset val="129"/>
      <scheme val="major"/>
    </font>
    <font>
      <b/>
      <i/>
      <vertAlign val="subscript"/>
      <sz val="12"/>
      <name val="맑은 고딕"/>
      <family val="3"/>
      <charset val="129"/>
      <scheme val="major"/>
    </font>
    <font>
      <b/>
      <vertAlign val="superscript"/>
      <sz val="12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vertAlign val="subscript"/>
      <sz val="12"/>
      <name val="맑은 고딕"/>
      <family val="3"/>
      <charset val="129"/>
      <scheme val="major"/>
    </font>
    <font>
      <b/>
      <i/>
      <sz val="12"/>
      <color rgb="FF0000FF"/>
      <name val="맑은 고딕"/>
      <family val="3"/>
      <charset val="129"/>
      <scheme val="major"/>
    </font>
    <font>
      <b/>
      <i/>
      <vertAlign val="subscript"/>
      <sz val="12"/>
      <color rgb="FF0000FF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7" fontId="2" fillId="0" borderId="0" xfId="1" applyNumberFormat="1" applyFo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176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80" fontId="6" fillId="9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178" fontId="6" fillId="4" borderId="4" xfId="1" applyNumberFormat="1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8" fontId="6" fillId="4" borderId="5" xfId="1" applyNumberFormat="1" applyFont="1" applyFill="1" applyBorder="1" applyAlignment="1">
      <alignment horizontal="right" vertical="center"/>
    </xf>
    <xf numFmtId="178" fontId="6" fillId="0" borderId="5" xfId="1" applyNumberFormat="1" applyFont="1" applyBorder="1" applyAlignment="1">
      <alignment horizontal="center" vertical="center"/>
    </xf>
    <xf numFmtId="178" fontId="6" fillId="6" borderId="5" xfId="1" applyNumberFormat="1" applyFont="1" applyFill="1" applyBorder="1" applyAlignment="1">
      <alignment horizontal="center" vertical="center"/>
    </xf>
    <xf numFmtId="179" fontId="6" fillId="0" borderId="5" xfId="1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178" fontId="9" fillId="4" borderId="5" xfId="1" applyNumberFormat="1" applyFont="1" applyFill="1" applyBorder="1" applyAlignment="1">
      <alignment horizontal="right" vertical="center"/>
    </xf>
    <xf numFmtId="177" fontId="9" fillId="4" borderId="5" xfId="1" applyNumberFormat="1" applyFont="1" applyFill="1" applyBorder="1" applyAlignment="1">
      <alignment horizontal="right" vertical="center"/>
    </xf>
    <xf numFmtId="178" fontId="9" fillId="6" borderId="5" xfId="1" applyNumberFormat="1" applyFont="1" applyFill="1" applyBorder="1" applyAlignment="1">
      <alignment horizontal="right" vertical="center"/>
    </xf>
    <xf numFmtId="179" fontId="9" fillId="4" borderId="5" xfId="1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78" fontId="9" fillId="5" borderId="5" xfId="1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178" fontId="9" fillId="0" borderId="5" xfId="1" applyNumberFormat="1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left" vertical="center"/>
    </xf>
    <xf numFmtId="41" fontId="2" fillId="0" borderId="0" xfId="1" applyFont="1">
      <alignment vertical="center"/>
    </xf>
    <xf numFmtId="41" fontId="2" fillId="0" borderId="0" xfId="0" applyNumberFormat="1" applyFont="1">
      <alignment vertical="center"/>
    </xf>
    <xf numFmtId="177" fontId="9" fillId="5" borderId="5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9"/>
  <sheetViews>
    <sheetView showGridLines="0" tabSelected="1" zoomScale="60" zoomScaleNormal="60" workbookViewId="0">
      <selection activeCell="L9" sqref="L9"/>
    </sheetView>
  </sheetViews>
  <sheetFormatPr defaultRowHeight="16.5" x14ac:dyDescent="0.3"/>
  <cols>
    <col min="1" max="1" width="21.25" customWidth="1"/>
    <col min="2" max="3" width="16.875" bestFit="1" customWidth="1"/>
    <col min="4" max="4" width="19.125" customWidth="1"/>
    <col min="5" max="5" width="20.5" customWidth="1"/>
    <col min="6" max="6" width="36.375" bestFit="1" customWidth="1"/>
    <col min="7" max="7" width="26.5" customWidth="1"/>
    <col min="8" max="8" width="18.625" bestFit="1" customWidth="1"/>
    <col min="9" max="9" width="20.25" bestFit="1" customWidth="1"/>
    <col min="10" max="10" width="56.125" bestFit="1" customWidth="1"/>
    <col min="11" max="11" width="32.625" bestFit="1" customWidth="1"/>
    <col min="12" max="17" width="23.5" customWidth="1"/>
  </cols>
  <sheetData>
    <row r="1" spans="1:11" ht="33.75" customHeight="1" x14ac:dyDescent="0.3"/>
    <row r="2" spans="1:11" ht="33.75" customHeight="1" x14ac:dyDescent="0.3">
      <c r="A2" s="68" t="s">
        <v>194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33.75" customHeight="1" x14ac:dyDescent="0.3">
      <c r="A3" s="69" t="s">
        <v>14</v>
      </c>
      <c r="B3" s="69" t="s">
        <v>58</v>
      </c>
      <c r="C3" s="69" t="s">
        <v>57</v>
      </c>
      <c r="D3" s="69" t="s">
        <v>199</v>
      </c>
      <c r="E3" s="69" t="s">
        <v>482</v>
      </c>
      <c r="F3" s="69" t="s">
        <v>56</v>
      </c>
      <c r="G3" s="69" t="s">
        <v>55</v>
      </c>
      <c r="H3" s="69" t="s">
        <v>54</v>
      </c>
      <c r="I3" s="69" t="s">
        <v>53</v>
      </c>
      <c r="J3" s="69" t="s">
        <v>52</v>
      </c>
      <c r="K3" s="69" t="s">
        <v>202</v>
      </c>
    </row>
    <row r="4" spans="1:11" ht="33.75" customHeigh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62.25" customHeight="1" x14ac:dyDescent="0.3">
      <c r="A5" s="70" t="s">
        <v>1269</v>
      </c>
      <c r="B5" s="70" t="s">
        <v>210</v>
      </c>
      <c r="C5" s="71" t="s">
        <v>197</v>
      </c>
      <c r="D5" s="12" t="s">
        <v>43</v>
      </c>
      <c r="E5" s="12" t="s">
        <v>485</v>
      </c>
      <c r="F5" s="12" t="s">
        <v>490</v>
      </c>
      <c r="G5" s="12" t="s">
        <v>207</v>
      </c>
      <c r="H5" s="11" t="s">
        <v>65</v>
      </c>
      <c r="I5" s="13" t="s">
        <v>66</v>
      </c>
      <c r="J5" s="12" t="s">
        <v>196</v>
      </c>
      <c r="K5" s="70" t="s">
        <v>203</v>
      </c>
    </row>
    <row r="6" spans="1:11" ht="62.25" customHeight="1" x14ac:dyDescent="0.3">
      <c r="A6" s="71"/>
      <c r="B6" s="71"/>
      <c r="C6" s="71"/>
      <c r="D6" s="13" t="s">
        <v>195</v>
      </c>
      <c r="E6" s="13" t="s">
        <v>486</v>
      </c>
      <c r="F6" s="12" t="s">
        <v>491</v>
      </c>
      <c r="G6" s="12" t="s">
        <v>207</v>
      </c>
      <c r="H6" s="11" t="s">
        <v>198</v>
      </c>
      <c r="I6" s="13" t="s">
        <v>497</v>
      </c>
      <c r="J6" s="12" t="s">
        <v>196</v>
      </c>
      <c r="K6" s="70"/>
    </row>
    <row r="7" spans="1:11" ht="62.25" customHeight="1" x14ac:dyDescent="0.3">
      <c r="A7" s="70" t="s">
        <v>1270</v>
      </c>
      <c r="B7" s="70" t="s">
        <v>483</v>
      </c>
      <c r="C7" s="71" t="s">
        <v>197</v>
      </c>
      <c r="D7" s="12" t="s">
        <v>43</v>
      </c>
      <c r="E7" s="12" t="s">
        <v>486</v>
      </c>
      <c r="F7" s="12" t="s">
        <v>490</v>
      </c>
      <c r="G7" s="12" t="s">
        <v>495</v>
      </c>
      <c r="H7" s="11" t="s">
        <v>65</v>
      </c>
      <c r="I7" s="13" t="s">
        <v>66</v>
      </c>
      <c r="J7" s="12" t="s">
        <v>196</v>
      </c>
      <c r="K7" s="70" t="s">
        <v>203</v>
      </c>
    </row>
    <row r="8" spans="1:11" ht="62.25" customHeight="1" x14ac:dyDescent="0.3">
      <c r="A8" s="71"/>
      <c r="B8" s="71"/>
      <c r="C8" s="71"/>
      <c r="D8" s="13" t="s">
        <v>195</v>
      </c>
      <c r="E8" s="13" t="s">
        <v>487</v>
      </c>
      <c r="F8" s="12" t="s">
        <v>492</v>
      </c>
      <c r="G8" s="12" t="s">
        <v>501</v>
      </c>
      <c r="H8" s="11" t="s">
        <v>198</v>
      </c>
      <c r="I8" s="13" t="s">
        <v>497</v>
      </c>
      <c r="J8" s="12" t="s">
        <v>196</v>
      </c>
      <c r="K8" s="70"/>
    </row>
    <row r="9" spans="1:11" ht="62.25" customHeight="1" x14ac:dyDescent="0.3">
      <c r="A9" s="70" t="s">
        <v>1269</v>
      </c>
      <c r="B9" s="70" t="s">
        <v>484</v>
      </c>
      <c r="C9" s="71" t="s">
        <v>197</v>
      </c>
      <c r="D9" s="12" t="s">
        <v>43</v>
      </c>
      <c r="E9" s="12" t="s">
        <v>489</v>
      </c>
      <c r="F9" s="12" t="s">
        <v>500</v>
      </c>
      <c r="G9" s="12" t="s">
        <v>496</v>
      </c>
      <c r="H9" s="11" t="s">
        <v>65</v>
      </c>
      <c r="I9" s="13" t="s">
        <v>66</v>
      </c>
      <c r="J9" s="12" t="s">
        <v>196</v>
      </c>
      <c r="K9" s="70" t="s">
        <v>203</v>
      </c>
    </row>
    <row r="10" spans="1:11" ht="62.25" customHeight="1" x14ac:dyDescent="0.3">
      <c r="A10" s="70"/>
      <c r="B10" s="70"/>
      <c r="C10" s="71"/>
      <c r="D10" s="12" t="s">
        <v>493</v>
      </c>
      <c r="E10" s="12" t="s">
        <v>489</v>
      </c>
      <c r="F10" s="12" t="s">
        <v>498</v>
      </c>
      <c r="G10" s="12" t="s">
        <v>496</v>
      </c>
      <c r="H10" s="11" t="s">
        <v>65</v>
      </c>
      <c r="I10" s="13" t="s">
        <v>66</v>
      </c>
      <c r="J10" s="12" t="s">
        <v>196</v>
      </c>
      <c r="K10" s="70"/>
    </row>
    <row r="11" spans="1:11" ht="62.25" customHeight="1" x14ac:dyDescent="0.3">
      <c r="A11" s="71"/>
      <c r="B11" s="71"/>
      <c r="C11" s="71"/>
      <c r="D11" s="12" t="s">
        <v>494</v>
      </c>
      <c r="E11" s="13" t="s">
        <v>488</v>
      </c>
      <c r="F11" s="13" t="s">
        <v>499</v>
      </c>
      <c r="G11" s="12" t="s">
        <v>496</v>
      </c>
      <c r="H11" s="11" t="s">
        <v>198</v>
      </c>
      <c r="I11" s="13" t="s">
        <v>497</v>
      </c>
      <c r="J11" s="12" t="s">
        <v>196</v>
      </c>
      <c r="K11" s="70"/>
    </row>
    <row r="12" spans="1:11" ht="33.75" customHeight="1" x14ac:dyDescent="0.3"/>
    <row r="13" spans="1:11" ht="33.75" customHeight="1" x14ac:dyDescent="0.3">
      <c r="A13" s="68" t="s">
        <v>200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1" ht="33.75" customHeight="1" x14ac:dyDescent="0.3">
      <c r="A14" s="69" t="s">
        <v>208</v>
      </c>
      <c r="B14" s="69"/>
      <c r="C14" s="69" t="s">
        <v>201</v>
      </c>
      <c r="D14" s="69"/>
      <c r="E14" s="69" t="s">
        <v>209</v>
      </c>
      <c r="F14" s="69"/>
      <c r="G14" s="69" t="s">
        <v>204</v>
      </c>
      <c r="H14" s="69"/>
      <c r="I14" s="69" t="s">
        <v>205</v>
      </c>
      <c r="J14" s="69"/>
      <c r="K14" s="69" t="s">
        <v>206</v>
      </c>
    </row>
    <row r="15" spans="1:11" ht="33.75" customHeight="1" x14ac:dyDescent="0.3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57.75" customHeight="1" x14ac:dyDescent="0.3">
      <c r="A16" s="72"/>
      <c r="B16" s="72"/>
      <c r="C16" s="72"/>
      <c r="D16" s="72"/>
      <c r="E16" s="73"/>
      <c r="F16" s="73"/>
      <c r="G16" s="73"/>
      <c r="H16" s="73"/>
      <c r="I16" s="72"/>
      <c r="J16" s="72"/>
      <c r="K16" s="10"/>
    </row>
    <row r="17" spans="1:11" ht="57.75" customHeight="1" x14ac:dyDescent="0.3">
      <c r="A17" s="72"/>
      <c r="B17" s="72"/>
      <c r="C17" s="72"/>
      <c r="D17" s="72"/>
      <c r="E17" s="73"/>
      <c r="F17" s="73"/>
      <c r="G17" s="73"/>
      <c r="H17" s="73"/>
      <c r="I17" s="72"/>
      <c r="J17" s="72"/>
      <c r="K17" s="10"/>
    </row>
    <row r="18" spans="1:11" ht="27.75" customHeight="1" x14ac:dyDescent="0.3"/>
    <row r="19" spans="1:11" ht="27.75" customHeight="1" x14ac:dyDescent="0.3"/>
    <row r="20" spans="1:11" ht="27.75" customHeight="1" x14ac:dyDescent="0.3"/>
    <row r="21" spans="1:11" ht="27.75" customHeight="1" x14ac:dyDescent="0.3"/>
    <row r="22" spans="1:11" ht="27.75" customHeight="1" x14ac:dyDescent="0.3"/>
    <row r="23" spans="1:11" ht="27.75" customHeight="1" x14ac:dyDescent="0.3"/>
    <row r="24" spans="1:11" ht="27.75" customHeight="1" x14ac:dyDescent="0.3"/>
    <row r="25" spans="1:11" ht="27.75" customHeight="1" x14ac:dyDescent="0.3"/>
    <row r="26" spans="1:11" ht="27.75" customHeight="1" x14ac:dyDescent="0.3"/>
    <row r="27" spans="1:11" ht="27.75" customHeight="1" x14ac:dyDescent="0.3"/>
    <row r="28" spans="1:11" ht="27.75" customHeight="1" x14ac:dyDescent="0.3"/>
    <row r="29" spans="1:11" ht="27.75" customHeight="1" x14ac:dyDescent="0.3"/>
  </sheetData>
  <mergeCells count="41">
    <mergeCell ref="K3:K4"/>
    <mergeCell ref="D3:D4"/>
    <mergeCell ref="C5:C6"/>
    <mergeCell ref="B3:B4"/>
    <mergeCell ref="C3:C4"/>
    <mergeCell ref="F3:F4"/>
    <mergeCell ref="G3:G4"/>
    <mergeCell ref="H3:H4"/>
    <mergeCell ref="B5:B6"/>
    <mergeCell ref="K5:K6"/>
    <mergeCell ref="A17:B17"/>
    <mergeCell ref="A16:B16"/>
    <mergeCell ref="C16:D16"/>
    <mergeCell ref="C17:D17"/>
    <mergeCell ref="E14:F15"/>
    <mergeCell ref="A14:B15"/>
    <mergeCell ref="C14:D15"/>
    <mergeCell ref="I17:J17"/>
    <mergeCell ref="I16:J16"/>
    <mergeCell ref="I14:J15"/>
    <mergeCell ref="K14:K15"/>
    <mergeCell ref="E17:F17"/>
    <mergeCell ref="E16:F16"/>
    <mergeCell ref="G17:H17"/>
    <mergeCell ref="G16:H16"/>
    <mergeCell ref="A2:K2"/>
    <mergeCell ref="A13:K13"/>
    <mergeCell ref="G14:H15"/>
    <mergeCell ref="A3:A4"/>
    <mergeCell ref="A5:A6"/>
    <mergeCell ref="A7:A8"/>
    <mergeCell ref="A9:A11"/>
    <mergeCell ref="E3:E4"/>
    <mergeCell ref="B9:B11"/>
    <mergeCell ref="C9:C11"/>
    <mergeCell ref="K9:K11"/>
    <mergeCell ref="I3:I4"/>
    <mergeCell ref="J3:J4"/>
    <mergeCell ref="B7:B8"/>
    <mergeCell ref="C7:C8"/>
    <mergeCell ref="K7:K8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GJ132"/>
  <sheetViews>
    <sheetView showGridLines="0" zoomScale="55" zoomScaleNormal="5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117" sqref="I117"/>
    </sheetView>
  </sheetViews>
  <sheetFormatPr defaultRowHeight="30" customHeight="1" x14ac:dyDescent="0.3"/>
  <cols>
    <col min="1" max="2" width="17.625" style="3" customWidth="1"/>
    <col min="3" max="3" width="9.5" style="3" bestFit="1" customWidth="1"/>
    <col min="4" max="4" width="20.125" style="1" bestFit="1" customWidth="1"/>
    <col min="5" max="5" width="25.75" style="1" bestFit="1" customWidth="1"/>
    <col min="6" max="6" width="7.625" style="3" bestFit="1" customWidth="1"/>
    <col min="7" max="7" width="21.75" style="1" customWidth="1"/>
    <col min="8" max="8" width="8" style="1" bestFit="1" customWidth="1"/>
    <col min="9" max="9" width="181.875" style="1" customWidth="1"/>
    <col min="10" max="10" width="19" style="19" customWidth="1"/>
    <col min="11" max="11" width="10.875" style="1" customWidth="1"/>
    <col min="12" max="15" width="5.75" style="1" bestFit="1" customWidth="1"/>
    <col min="16" max="16" width="12" style="1" bestFit="1" customWidth="1"/>
    <col min="17" max="20" width="5.75" style="1" bestFit="1" customWidth="1"/>
    <col min="21" max="31" width="7" style="1" bestFit="1" customWidth="1"/>
    <col min="32" max="42" width="7" style="2" bestFit="1" customWidth="1"/>
    <col min="43" max="51" width="5.75" style="1" bestFit="1" customWidth="1"/>
    <col min="52" max="62" width="7" style="1" bestFit="1" customWidth="1"/>
    <col min="63" max="70" width="7" style="2" bestFit="1" customWidth="1"/>
    <col min="71" max="79" width="5.75" style="1" bestFit="1" customWidth="1"/>
    <col min="80" max="90" width="7" style="1" bestFit="1" customWidth="1"/>
    <col min="91" max="101" width="7" style="2" bestFit="1" customWidth="1"/>
    <col min="102" max="110" width="5.75" style="1" bestFit="1" customWidth="1"/>
    <col min="111" max="121" width="7" style="1" bestFit="1" customWidth="1"/>
    <col min="122" max="131" width="7" style="2" bestFit="1" customWidth="1"/>
    <col min="132" max="140" width="5.75" style="1" bestFit="1" customWidth="1"/>
    <col min="141" max="151" width="7" style="1" bestFit="1" customWidth="1"/>
    <col min="152" max="162" width="7" style="2" bestFit="1" customWidth="1"/>
    <col min="163" max="171" width="5.75" style="1" bestFit="1" customWidth="1"/>
    <col min="172" max="182" width="7" style="1" bestFit="1" customWidth="1"/>
    <col min="183" max="192" width="7" style="2" bestFit="1" customWidth="1"/>
    <col min="193" max="16384" width="9" style="1"/>
  </cols>
  <sheetData>
    <row r="1" spans="1:192" ht="30" customHeight="1" x14ac:dyDescent="0.3">
      <c r="A1" s="82" t="s">
        <v>211</v>
      </c>
      <c r="B1" s="81" t="s">
        <v>593</v>
      </c>
      <c r="C1" s="81" t="s">
        <v>594</v>
      </c>
      <c r="D1" s="83" t="s">
        <v>212</v>
      </c>
      <c r="E1" s="83"/>
      <c r="F1" s="82" t="s">
        <v>213</v>
      </c>
      <c r="G1" s="83" t="s">
        <v>214</v>
      </c>
      <c r="H1" s="83" t="s">
        <v>215</v>
      </c>
      <c r="I1" s="83" t="s">
        <v>216</v>
      </c>
      <c r="J1" s="83" t="s">
        <v>217</v>
      </c>
      <c r="K1" s="83"/>
      <c r="L1" s="84" t="s">
        <v>1169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 t="s">
        <v>1201</v>
      </c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 t="s">
        <v>1202</v>
      </c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 t="s">
        <v>1203</v>
      </c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 t="s">
        <v>1204</v>
      </c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 t="s">
        <v>1205</v>
      </c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</row>
    <row r="2" spans="1:192" ht="30" customHeight="1" x14ac:dyDescent="0.3">
      <c r="A2" s="82"/>
      <c r="B2" s="82"/>
      <c r="C2" s="82"/>
      <c r="D2" s="83"/>
      <c r="E2" s="83"/>
      <c r="F2" s="82"/>
      <c r="G2" s="83"/>
      <c r="H2" s="83"/>
      <c r="I2" s="83"/>
      <c r="J2" s="56" t="s">
        <v>218</v>
      </c>
      <c r="K2" s="45" t="s">
        <v>214</v>
      </c>
      <c r="L2" s="41" t="s">
        <v>1170</v>
      </c>
      <c r="M2" s="41" t="s">
        <v>1171</v>
      </c>
      <c r="N2" s="41" t="s">
        <v>1172</v>
      </c>
      <c r="O2" s="41" t="s">
        <v>1173</v>
      </c>
      <c r="P2" s="41" t="s">
        <v>1174</v>
      </c>
      <c r="Q2" s="41" t="s">
        <v>1175</v>
      </c>
      <c r="R2" s="41" t="s">
        <v>1176</v>
      </c>
      <c r="S2" s="41" t="s">
        <v>1177</v>
      </c>
      <c r="T2" s="41" t="s">
        <v>1178</v>
      </c>
      <c r="U2" s="41" t="s">
        <v>1179</v>
      </c>
      <c r="V2" s="41" t="s">
        <v>1180</v>
      </c>
      <c r="W2" s="41" t="s">
        <v>1181</v>
      </c>
      <c r="X2" s="41" t="s">
        <v>1182</v>
      </c>
      <c r="Y2" s="41" t="s">
        <v>1183</v>
      </c>
      <c r="Z2" s="41" t="s">
        <v>1184</v>
      </c>
      <c r="AA2" s="41" t="s">
        <v>1185</v>
      </c>
      <c r="AB2" s="41" t="s">
        <v>1186</v>
      </c>
      <c r="AC2" s="41" t="s">
        <v>1187</v>
      </c>
      <c r="AD2" s="41" t="s">
        <v>1188</v>
      </c>
      <c r="AE2" s="41" t="s">
        <v>1189</v>
      </c>
      <c r="AF2" s="41" t="s">
        <v>1190</v>
      </c>
      <c r="AG2" s="41" t="s">
        <v>1191</v>
      </c>
      <c r="AH2" s="41" t="s">
        <v>1192</v>
      </c>
      <c r="AI2" s="41" t="s">
        <v>1193</v>
      </c>
      <c r="AJ2" s="41" t="s">
        <v>1194</v>
      </c>
      <c r="AK2" s="41" t="s">
        <v>1195</v>
      </c>
      <c r="AL2" s="41" t="s">
        <v>1196</v>
      </c>
      <c r="AM2" s="41" t="s">
        <v>1197</v>
      </c>
      <c r="AN2" s="41" t="s">
        <v>1198</v>
      </c>
      <c r="AO2" s="41" t="s">
        <v>1199</v>
      </c>
      <c r="AP2" s="41" t="s">
        <v>1200</v>
      </c>
      <c r="AQ2" s="41" t="s">
        <v>1170</v>
      </c>
      <c r="AR2" s="41" t="s">
        <v>1171</v>
      </c>
      <c r="AS2" s="41" t="s">
        <v>1172</v>
      </c>
      <c r="AT2" s="41" t="s">
        <v>1173</v>
      </c>
      <c r="AU2" s="41" t="s">
        <v>1174</v>
      </c>
      <c r="AV2" s="41" t="s">
        <v>1175</v>
      </c>
      <c r="AW2" s="41" t="s">
        <v>1176</v>
      </c>
      <c r="AX2" s="41" t="s">
        <v>1177</v>
      </c>
      <c r="AY2" s="41" t="s">
        <v>1178</v>
      </c>
      <c r="AZ2" s="41" t="s">
        <v>1179</v>
      </c>
      <c r="BA2" s="41" t="s">
        <v>1180</v>
      </c>
      <c r="BB2" s="41" t="s">
        <v>1181</v>
      </c>
      <c r="BC2" s="41" t="s">
        <v>1182</v>
      </c>
      <c r="BD2" s="41" t="s">
        <v>1183</v>
      </c>
      <c r="BE2" s="41" t="s">
        <v>1184</v>
      </c>
      <c r="BF2" s="41" t="s">
        <v>1185</v>
      </c>
      <c r="BG2" s="41" t="s">
        <v>1186</v>
      </c>
      <c r="BH2" s="41" t="s">
        <v>1187</v>
      </c>
      <c r="BI2" s="41" t="s">
        <v>1188</v>
      </c>
      <c r="BJ2" s="41" t="s">
        <v>1189</v>
      </c>
      <c r="BK2" s="41" t="s">
        <v>1190</v>
      </c>
      <c r="BL2" s="41" t="s">
        <v>1191</v>
      </c>
      <c r="BM2" s="41" t="s">
        <v>1192</v>
      </c>
      <c r="BN2" s="41" t="s">
        <v>1193</v>
      </c>
      <c r="BO2" s="41" t="s">
        <v>1194</v>
      </c>
      <c r="BP2" s="41" t="s">
        <v>1195</v>
      </c>
      <c r="BQ2" s="41" t="s">
        <v>1196</v>
      </c>
      <c r="BR2" s="41" t="s">
        <v>1197</v>
      </c>
      <c r="BS2" s="41" t="s">
        <v>1170</v>
      </c>
      <c r="BT2" s="41" t="s">
        <v>1171</v>
      </c>
      <c r="BU2" s="41" t="s">
        <v>1172</v>
      </c>
      <c r="BV2" s="41" t="s">
        <v>1173</v>
      </c>
      <c r="BW2" s="41" t="s">
        <v>1174</v>
      </c>
      <c r="BX2" s="41" t="s">
        <v>1175</v>
      </c>
      <c r="BY2" s="41" t="s">
        <v>1176</v>
      </c>
      <c r="BZ2" s="41" t="s">
        <v>1177</v>
      </c>
      <c r="CA2" s="41" t="s">
        <v>1178</v>
      </c>
      <c r="CB2" s="41" t="s">
        <v>1179</v>
      </c>
      <c r="CC2" s="41" t="s">
        <v>1180</v>
      </c>
      <c r="CD2" s="41" t="s">
        <v>1181</v>
      </c>
      <c r="CE2" s="41" t="s">
        <v>1182</v>
      </c>
      <c r="CF2" s="41" t="s">
        <v>1183</v>
      </c>
      <c r="CG2" s="41" t="s">
        <v>1184</v>
      </c>
      <c r="CH2" s="41" t="s">
        <v>1185</v>
      </c>
      <c r="CI2" s="41" t="s">
        <v>1186</v>
      </c>
      <c r="CJ2" s="41" t="s">
        <v>1187</v>
      </c>
      <c r="CK2" s="41" t="s">
        <v>1188</v>
      </c>
      <c r="CL2" s="41" t="s">
        <v>1189</v>
      </c>
      <c r="CM2" s="41" t="s">
        <v>1190</v>
      </c>
      <c r="CN2" s="41" t="s">
        <v>1191</v>
      </c>
      <c r="CO2" s="41" t="s">
        <v>1192</v>
      </c>
      <c r="CP2" s="41" t="s">
        <v>1193</v>
      </c>
      <c r="CQ2" s="41" t="s">
        <v>1194</v>
      </c>
      <c r="CR2" s="41" t="s">
        <v>1195</v>
      </c>
      <c r="CS2" s="41" t="s">
        <v>1196</v>
      </c>
      <c r="CT2" s="41" t="s">
        <v>1197</v>
      </c>
      <c r="CU2" s="41" t="s">
        <v>1198</v>
      </c>
      <c r="CV2" s="41" t="s">
        <v>1199</v>
      </c>
      <c r="CW2" s="41" t="s">
        <v>1200</v>
      </c>
      <c r="CX2" s="41" t="s">
        <v>1170</v>
      </c>
      <c r="CY2" s="41" t="s">
        <v>1171</v>
      </c>
      <c r="CZ2" s="41" t="s">
        <v>1172</v>
      </c>
      <c r="DA2" s="41" t="s">
        <v>1173</v>
      </c>
      <c r="DB2" s="41" t="s">
        <v>1174</v>
      </c>
      <c r="DC2" s="41" t="s">
        <v>1175</v>
      </c>
      <c r="DD2" s="41" t="s">
        <v>1176</v>
      </c>
      <c r="DE2" s="41" t="s">
        <v>1177</v>
      </c>
      <c r="DF2" s="41" t="s">
        <v>1178</v>
      </c>
      <c r="DG2" s="41" t="s">
        <v>1179</v>
      </c>
      <c r="DH2" s="41" t="s">
        <v>1180</v>
      </c>
      <c r="DI2" s="41" t="s">
        <v>1181</v>
      </c>
      <c r="DJ2" s="41" t="s">
        <v>1182</v>
      </c>
      <c r="DK2" s="41" t="s">
        <v>1183</v>
      </c>
      <c r="DL2" s="41" t="s">
        <v>1184</v>
      </c>
      <c r="DM2" s="41" t="s">
        <v>1185</v>
      </c>
      <c r="DN2" s="41" t="s">
        <v>1186</v>
      </c>
      <c r="DO2" s="41" t="s">
        <v>1187</v>
      </c>
      <c r="DP2" s="41" t="s">
        <v>1188</v>
      </c>
      <c r="DQ2" s="41" t="s">
        <v>1189</v>
      </c>
      <c r="DR2" s="41" t="s">
        <v>1190</v>
      </c>
      <c r="DS2" s="41" t="s">
        <v>1191</v>
      </c>
      <c r="DT2" s="41" t="s">
        <v>1192</v>
      </c>
      <c r="DU2" s="41" t="s">
        <v>1193</v>
      </c>
      <c r="DV2" s="41" t="s">
        <v>1194</v>
      </c>
      <c r="DW2" s="41" t="s">
        <v>1195</v>
      </c>
      <c r="DX2" s="41" t="s">
        <v>1196</v>
      </c>
      <c r="DY2" s="41" t="s">
        <v>1197</v>
      </c>
      <c r="DZ2" s="41" t="s">
        <v>1198</v>
      </c>
      <c r="EA2" s="41" t="s">
        <v>1199</v>
      </c>
      <c r="EB2" s="41" t="s">
        <v>1170</v>
      </c>
      <c r="EC2" s="41" t="s">
        <v>1171</v>
      </c>
      <c r="ED2" s="41" t="s">
        <v>1172</v>
      </c>
      <c r="EE2" s="41" t="s">
        <v>1173</v>
      </c>
      <c r="EF2" s="41" t="s">
        <v>1174</v>
      </c>
      <c r="EG2" s="41" t="s">
        <v>1175</v>
      </c>
      <c r="EH2" s="41" t="s">
        <v>1176</v>
      </c>
      <c r="EI2" s="41" t="s">
        <v>1177</v>
      </c>
      <c r="EJ2" s="41" t="s">
        <v>1178</v>
      </c>
      <c r="EK2" s="41" t="s">
        <v>1179</v>
      </c>
      <c r="EL2" s="41" t="s">
        <v>1180</v>
      </c>
      <c r="EM2" s="41" t="s">
        <v>1181</v>
      </c>
      <c r="EN2" s="41" t="s">
        <v>1182</v>
      </c>
      <c r="EO2" s="41" t="s">
        <v>1183</v>
      </c>
      <c r="EP2" s="41" t="s">
        <v>1184</v>
      </c>
      <c r="EQ2" s="41" t="s">
        <v>1185</v>
      </c>
      <c r="ER2" s="41" t="s">
        <v>1186</v>
      </c>
      <c r="ES2" s="41" t="s">
        <v>1187</v>
      </c>
      <c r="ET2" s="41" t="s">
        <v>1188</v>
      </c>
      <c r="EU2" s="41" t="s">
        <v>1189</v>
      </c>
      <c r="EV2" s="41" t="s">
        <v>1190</v>
      </c>
      <c r="EW2" s="41" t="s">
        <v>1191</v>
      </c>
      <c r="EX2" s="41" t="s">
        <v>1192</v>
      </c>
      <c r="EY2" s="41" t="s">
        <v>1193</v>
      </c>
      <c r="EZ2" s="41" t="s">
        <v>1194</v>
      </c>
      <c r="FA2" s="41" t="s">
        <v>1195</v>
      </c>
      <c r="FB2" s="41" t="s">
        <v>1196</v>
      </c>
      <c r="FC2" s="41" t="s">
        <v>1197</v>
      </c>
      <c r="FD2" s="41" t="s">
        <v>1198</v>
      </c>
      <c r="FE2" s="41" t="s">
        <v>1199</v>
      </c>
      <c r="FF2" s="41" t="s">
        <v>1200</v>
      </c>
      <c r="FG2" s="41" t="s">
        <v>1170</v>
      </c>
      <c r="FH2" s="41" t="s">
        <v>1171</v>
      </c>
      <c r="FI2" s="41" t="s">
        <v>1172</v>
      </c>
      <c r="FJ2" s="41" t="s">
        <v>1173</v>
      </c>
      <c r="FK2" s="41" t="s">
        <v>1174</v>
      </c>
      <c r="FL2" s="41" t="s">
        <v>1175</v>
      </c>
      <c r="FM2" s="41" t="s">
        <v>1176</v>
      </c>
      <c r="FN2" s="41" t="s">
        <v>1177</v>
      </c>
      <c r="FO2" s="41" t="s">
        <v>1178</v>
      </c>
      <c r="FP2" s="41" t="s">
        <v>1179</v>
      </c>
      <c r="FQ2" s="41" t="s">
        <v>1180</v>
      </c>
      <c r="FR2" s="41" t="s">
        <v>1181</v>
      </c>
      <c r="FS2" s="41" t="s">
        <v>1182</v>
      </c>
      <c r="FT2" s="41" t="s">
        <v>1183</v>
      </c>
      <c r="FU2" s="41" t="s">
        <v>1184</v>
      </c>
      <c r="FV2" s="41" t="s">
        <v>1185</v>
      </c>
      <c r="FW2" s="41" t="s">
        <v>1186</v>
      </c>
      <c r="FX2" s="41" t="s">
        <v>1187</v>
      </c>
      <c r="FY2" s="41" t="s">
        <v>1188</v>
      </c>
      <c r="FZ2" s="41" t="s">
        <v>1189</v>
      </c>
      <c r="GA2" s="41" t="s">
        <v>1190</v>
      </c>
      <c r="GB2" s="41" t="s">
        <v>1191</v>
      </c>
      <c r="GC2" s="41" t="s">
        <v>1192</v>
      </c>
      <c r="GD2" s="41" t="s">
        <v>1193</v>
      </c>
      <c r="GE2" s="41" t="s">
        <v>1194</v>
      </c>
      <c r="GF2" s="41" t="s">
        <v>1195</v>
      </c>
      <c r="GG2" s="41" t="s">
        <v>1196</v>
      </c>
      <c r="GH2" s="41" t="s">
        <v>1197</v>
      </c>
      <c r="GI2" s="41" t="s">
        <v>1198</v>
      </c>
      <c r="GJ2" s="41" t="s">
        <v>1199</v>
      </c>
    </row>
    <row r="3" spans="1:192" ht="30" customHeight="1" x14ac:dyDescent="0.3">
      <c r="A3" s="74" t="s">
        <v>538</v>
      </c>
      <c r="B3" s="75" t="s">
        <v>529</v>
      </c>
      <c r="C3" s="16" t="s">
        <v>526</v>
      </c>
      <c r="D3" s="77" t="s">
        <v>632</v>
      </c>
      <c r="E3" s="77"/>
      <c r="F3" s="25" t="s">
        <v>221</v>
      </c>
      <c r="G3" s="14" t="s">
        <v>221</v>
      </c>
      <c r="H3" s="14" t="s">
        <v>219</v>
      </c>
      <c r="I3" s="6" t="s">
        <v>620</v>
      </c>
      <c r="J3" s="59" t="s">
        <v>224</v>
      </c>
      <c r="K3" s="42" t="s">
        <v>225</v>
      </c>
    </row>
    <row r="4" spans="1:192" ht="30" customHeight="1" x14ac:dyDescent="0.3">
      <c r="A4" s="75"/>
      <c r="B4" s="75"/>
      <c r="C4" s="75" t="s">
        <v>527</v>
      </c>
      <c r="D4" s="76" t="s">
        <v>595</v>
      </c>
      <c r="E4" s="14" t="s">
        <v>227</v>
      </c>
      <c r="F4" s="80" t="s">
        <v>1062</v>
      </c>
      <c r="G4" s="77" t="s">
        <v>228</v>
      </c>
      <c r="H4" s="77" t="s">
        <v>108</v>
      </c>
      <c r="I4" s="85" t="s">
        <v>622</v>
      </c>
      <c r="J4" s="52">
        <f>J5+J6+J7</f>
        <v>20000</v>
      </c>
      <c r="K4" s="42" t="s">
        <v>228</v>
      </c>
    </row>
    <row r="5" spans="1:192" ht="30" customHeight="1" x14ac:dyDescent="0.3">
      <c r="A5" s="75"/>
      <c r="B5" s="75"/>
      <c r="C5" s="75"/>
      <c r="D5" s="77"/>
      <c r="E5" s="14" t="s">
        <v>230</v>
      </c>
      <c r="F5" s="80"/>
      <c r="G5" s="77"/>
      <c r="H5" s="77"/>
      <c r="I5" s="86"/>
      <c r="J5" s="60">
        <v>20000</v>
      </c>
      <c r="K5" s="42" t="s">
        <v>228</v>
      </c>
    </row>
    <row r="6" spans="1:192" ht="30" customHeight="1" x14ac:dyDescent="0.3">
      <c r="A6" s="75"/>
      <c r="B6" s="75"/>
      <c r="C6" s="75"/>
      <c r="D6" s="77"/>
      <c r="E6" s="14" t="s">
        <v>231</v>
      </c>
      <c r="F6" s="80"/>
      <c r="G6" s="77"/>
      <c r="H6" s="77"/>
      <c r="I6" s="86"/>
      <c r="J6" s="60">
        <v>0</v>
      </c>
      <c r="K6" s="42" t="s">
        <v>226</v>
      </c>
    </row>
    <row r="7" spans="1:192" ht="30" customHeight="1" x14ac:dyDescent="0.3">
      <c r="A7" s="75"/>
      <c r="B7" s="75"/>
      <c r="C7" s="75"/>
      <c r="D7" s="77"/>
      <c r="E7" s="14" t="s">
        <v>232</v>
      </c>
      <c r="F7" s="80"/>
      <c r="G7" s="77"/>
      <c r="H7" s="77"/>
      <c r="I7" s="86"/>
      <c r="J7" s="60">
        <v>0</v>
      </c>
      <c r="K7" s="42" t="s">
        <v>226</v>
      </c>
    </row>
    <row r="8" spans="1:192" ht="30" customHeight="1" x14ac:dyDescent="0.3">
      <c r="A8" s="75"/>
      <c r="B8" s="75"/>
      <c r="C8" s="75" t="s">
        <v>223</v>
      </c>
      <c r="D8" s="76" t="s">
        <v>596</v>
      </c>
      <c r="E8" s="14" t="s">
        <v>227</v>
      </c>
      <c r="F8" s="80" t="s">
        <v>1063</v>
      </c>
      <c r="G8" s="77" t="s">
        <v>228</v>
      </c>
      <c r="H8" s="77" t="s">
        <v>229</v>
      </c>
      <c r="I8" s="85" t="s">
        <v>621</v>
      </c>
      <c r="J8" s="52">
        <f>J9+J10+J11</f>
        <v>9000</v>
      </c>
      <c r="K8" s="42" t="s">
        <v>228</v>
      </c>
    </row>
    <row r="9" spans="1:192" ht="30" customHeight="1" x14ac:dyDescent="0.3">
      <c r="A9" s="75"/>
      <c r="B9" s="75"/>
      <c r="C9" s="75"/>
      <c r="D9" s="77"/>
      <c r="E9" s="14" t="s">
        <v>230</v>
      </c>
      <c r="F9" s="80"/>
      <c r="G9" s="77"/>
      <c r="H9" s="77"/>
      <c r="I9" s="86"/>
      <c r="J9" s="60">
        <v>9000</v>
      </c>
      <c r="K9" s="42" t="s">
        <v>228</v>
      </c>
    </row>
    <row r="10" spans="1:192" ht="30" customHeight="1" x14ac:dyDescent="0.3">
      <c r="A10" s="75"/>
      <c r="B10" s="75"/>
      <c r="C10" s="75"/>
      <c r="D10" s="77"/>
      <c r="E10" s="14" t="s">
        <v>231</v>
      </c>
      <c r="F10" s="80"/>
      <c r="G10" s="77"/>
      <c r="H10" s="77"/>
      <c r="I10" s="86"/>
      <c r="J10" s="60">
        <v>0</v>
      </c>
      <c r="K10" s="42" t="s">
        <v>226</v>
      </c>
    </row>
    <row r="11" spans="1:192" ht="30" customHeight="1" x14ac:dyDescent="0.3">
      <c r="A11" s="75"/>
      <c r="B11" s="75"/>
      <c r="C11" s="75"/>
      <c r="D11" s="77"/>
      <c r="E11" s="14" t="s">
        <v>232</v>
      </c>
      <c r="F11" s="80"/>
      <c r="G11" s="77"/>
      <c r="H11" s="77"/>
      <c r="I11" s="86"/>
      <c r="J11" s="60">
        <v>0</v>
      </c>
      <c r="K11" s="42" t="s">
        <v>226</v>
      </c>
    </row>
    <row r="12" spans="1:192" ht="30" customHeight="1" x14ac:dyDescent="0.3">
      <c r="A12" s="74" t="s">
        <v>539</v>
      </c>
      <c r="B12" s="74" t="s">
        <v>685</v>
      </c>
      <c r="C12" s="75" t="s">
        <v>528</v>
      </c>
      <c r="D12" s="76" t="s">
        <v>597</v>
      </c>
      <c r="E12" s="14" t="s">
        <v>233</v>
      </c>
      <c r="F12" s="75" t="s">
        <v>226</v>
      </c>
      <c r="G12" s="77" t="s">
        <v>226</v>
      </c>
      <c r="H12" s="77" t="s">
        <v>226</v>
      </c>
      <c r="I12" s="85" t="s">
        <v>623</v>
      </c>
      <c r="J12" s="60" t="s">
        <v>234</v>
      </c>
      <c r="K12" s="42" t="s">
        <v>226</v>
      </c>
    </row>
    <row r="13" spans="1:192" ht="30" customHeight="1" x14ac:dyDescent="0.3">
      <c r="A13" s="74"/>
      <c r="B13" s="74"/>
      <c r="C13" s="75"/>
      <c r="D13" s="77"/>
      <c r="E13" s="14" t="s">
        <v>235</v>
      </c>
      <c r="F13" s="75"/>
      <c r="G13" s="77"/>
      <c r="H13" s="77"/>
      <c r="I13" s="85"/>
      <c r="J13" s="60" t="s">
        <v>226</v>
      </c>
      <c r="K13" s="42" t="s">
        <v>226</v>
      </c>
    </row>
    <row r="14" spans="1:192" ht="30" customHeight="1" x14ac:dyDescent="0.3">
      <c r="A14" s="74"/>
      <c r="B14" s="74"/>
      <c r="C14" s="75" t="s">
        <v>553</v>
      </c>
      <c r="D14" s="77" t="s">
        <v>236</v>
      </c>
      <c r="E14" s="14" t="s">
        <v>233</v>
      </c>
      <c r="F14" s="80" t="s">
        <v>1064</v>
      </c>
      <c r="G14" s="77" t="s">
        <v>237</v>
      </c>
      <c r="H14" s="77" t="s">
        <v>238</v>
      </c>
      <c r="I14" s="85" t="s">
        <v>650</v>
      </c>
      <c r="J14" s="60">
        <v>10</v>
      </c>
      <c r="K14" s="42" t="s">
        <v>239</v>
      </c>
    </row>
    <row r="15" spans="1:192" ht="30" customHeight="1" x14ac:dyDescent="0.3">
      <c r="A15" s="74"/>
      <c r="B15" s="74"/>
      <c r="C15" s="75"/>
      <c r="D15" s="77"/>
      <c r="E15" s="14" t="s">
        <v>235</v>
      </c>
      <c r="F15" s="80"/>
      <c r="G15" s="77"/>
      <c r="H15" s="77"/>
      <c r="I15" s="85"/>
      <c r="J15" s="60" t="s">
        <v>226</v>
      </c>
      <c r="K15" s="42" t="s">
        <v>226</v>
      </c>
    </row>
    <row r="16" spans="1:192" ht="30" customHeight="1" x14ac:dyDescent="0.3">
      <c r="A16" s="74"/>
      <c r="B16" s="74" t="s">
        <v>531</v>
      </c>
      <c r="C16" s="75" t="s">
        <v>554</v>
      </c>
      <c r="D16" s="76" t="s">
        <v>597</v>
      </c>
      <c r="E16" s="14" t="s">
        <v>6</v>
      </c>
      <c r="F16" s="75" t="s">
        <v>8</v>
      </c>
      <c r="G16" s="77" t="s">
        <v>8</v>
      </c>
      <c r="H16" s="77" t="s">
        <v>8</v>
      </c>
      <c r="I16" s="85" t="s">
        <v>651</v>
      </c>
      <c r="J16" s="60" t="s">
        <v>234</v>
      </c>
      <c r="K16" s="42" t="s">
        <v>8</v>
      </c>
    </row>
    <row r="17" spans="1:11" ht="30" customHeight="1" x14ac:dyDescent="0.3">
      <c r="A17" s="74"/>
      <c r="B17" s="74"/>
      <c r="C17" s="75"/>
      <c r="D17" s="77"/>
      <c r="E17" s="14" t="s">
        <v>7</v>
      </c>
      <c r="F17" s="75"/>
      <c r="G17" s="77"/>
      <c r="H17" s="77"/>
      <c r="I17" s="85"/>
      <c r="J17" s="60" t="s">
        <v>8</v>
      </c>
      <c r="K17" s="42" t="s">
        <v>8</v>
      </c>
    </row>
    <row r="18" spans="1:11" ht="30" customHeight="1" x14ac:dyDescent="0.3">
      <c r="A18" s="74"/>
      <c r="B18" s="74"/>
      <c r="C18" s="75" t="s">
        <v>555</v>
      </c>
      <c r="D18" s="77" t="s">
        <v>51</v>
      </c>
      <c r="E18" s="14" t="s">
        <v>6</v>
      </c>
      <c r="F18" s="80" t="s">
        <v>1064</v>
      </c>
      <c r="G18" s="77" t="s">
        <v>135</v>
      </c>
      <c r="H18" s="77" t="s">
        <v>11</v>
      </c>
      <c r="I18" s="85" t="s">
        <v>624</v>
      </c>
      <c r="J18" s="60">
        <v>30</v>
      </c>
      <c r="K18" s="42" t="s">
        <v>137</v>
      </c>
    </row>
    <row r="19" spans="1:11" ht="30" customHeight="1" x14ac:dyDescent="0.3">
      <c r="A19" s="74"/>
      <c r="B19" s="74"/>
      <c r="C19" s="75"/>
      <c r="D19" s="77"/>
      <c r="E19" s="14" t="s">
        <v>7</v>
      </c>
      <c r="F19" s="80"/>
      <c r="G19" s="77"/>
      <c r="H19" s="77"/>
      <c r="I19" s="85"/>
      <c r="J19" s="60" t="s">
        <v>8</v>
      </c>
      <c r="K19" s="42" t="s">
        <v>8</v>
      </c>
    </row>
    <row r="20" spans="1:11" ht="30" customHeight="1" x14ac:dyDescent="0.3">
      <c r="A20" s="74" t="s">
        <v>540</v>
      </c>
      <c r="B20" s="74" t="s">
        <v>530</v>
      </c>
      <c r="C20" s="75" t="s">
        <v>1</v>
      </c>
      <c r="D20" s="76" t="s">
        <v>598</v>
      </c>
      <c r="E20" s="14" t="s">
        <v>514</v>
      </c>
      <c r="F20" s="75" t="s">
        <v>8</v>
      </c>
      <c r="G20" s="77" t="s">
        <v>16</v>
      </c>
      <c r="H20" s="77" t="s">
        <v>8</v>
      </c>
      <c r="I20" s="85" t="s">
        <v>625</v>
      </c>
      <c r="J20" s="60" t="s">
        <v>270</v>
      </c>
      <c r="K20" s="42"/>
    </row>
    <row r="21" spans="1:11" ht="30" customHeight="1" x14ac:dyDescent="0.3">
      <c r="A21" s="74"/>
      <c r="B21" s="74"/>
      <c r="C21" s="75"/>
      <c r="D21" s="77"/>
      <c r="E21" s="14" t="s">
        <v>502</v>
      </c>
      <c r="F21" s="75"/>
      <c r="G21" s="77"/>
      <c r="H21" s="77"/>
      <c r="I21" s="85"/>
      <c r="J21" s="60" t="s">
        <v>270</v>
      </c>
      <c r="K21" s="42"/>
    </row>
    <row r="22" spans="1:11" ht="30" customHeight="1" x14ac:dyDescent="0.3">
      <c r="A22" s="74"/>
      <c r="B22" s="74"/>
      <c r="C22" s="75" t="s">
        <v>556</v>
      </c>
      <c r="D22" s="77" t="s">
        <v>3</v>
      </c>
      <c r="E22" s="14" t="s">
        <v>514</v>
      </c>
      <c r="F22" s="39" t="s">
        <v>1065</v>
      </c>
      <c r="G22" s="77" t="s">
        <v>137</v>
      </c>
      <c r="H22" s="77" t="s">
        <v>41</v>
      </c>
      <c r="I22" s="78" t="s">
        <v>628</v>
      </c>
      <c r="J22" s="60">
        <v>25000</v>
      </c>
      <c r="K22" s="42" t="s">
        <v>137</v>
      </c>
    </row>
    <row r="23" spans="1:11" ht="30" customHeight="1" x14ac:dyDescent="0.3">
      <c r="A23" s="74"/>
      <c r="B23" s="74"/>
      <c r="C23" s="75"/>
      <c r="D23" s="77"/>
      <c r="E23" s="14" t="s">
        <v>502</v>
      </c>
      <c r="F23" s="39" t="s">
        <v>1066</v>
      </c>
      <c r="G23" s="77"/>
      <c r="H23" s="77"/>
      <c r="I23" s="79"/>
      <c r="J23" s="60">
        <v>20000</v>
      </c>
      <c r="K23" s="42" t="s">
        <v>137</v>
      </c>
    </row>
    <row r="24" spans="1:11" ht="30" customHeight="1" x14ac:dyDescent="0.3">
      <c r="A24" s="74"/>
      <c r="B24" s="74"/>
      <c r="C24" s="75" t="s">
        <v>557</v>
      </c>
      <c r="D24" s="77" t="s">
        <v>4</v>
      </c>
      <c r="E24" s="14" t="s">
        <v>514</v>
      </c>
      <c r="F24" s="39" t="s">
        <v>1067</v>
      </c>
      <c r="G24" s="77" t="s">
        <v>10</v>
      </c>
      <c r="H24" s="77" t="s">
        <v>40</v>
      </c>
      <c r="I24" s="78" t="s">
        <v>772</v>
      </c>
      <c r="J24" s="60">
        <v>50</v>
      </c>
      <c r="K24" s="42" t="s">
        <v>10</v>
      </c>
    </row>
    <row r="25" spans="1:11" ht="30" customHeight="1" x14ac:dyDescent="0.3">
      <c r="A25" s="74"/>
      <c r="B25" s="74"/>
      <c r="C25" s="75"/>
      <c r="D25" s="77"/>
      <c r="E25" s="14" t="s">
        <v>502</v>
      </c>
      <c r="F25" s="39" t="s">
        <v>1068</v>
      </c>
      <c r="G25" s="77"/>
      <c r="H25" s="77"/>
      <c r="I25" s="79"/>
      <c r="J25" s="60">
        <v>60</v>
      </c>
      <c r="K25" s="42" t="s">
        <v>10</v>
      </c>
    </row>
    <row r="26" spans="1:11" ht="30" customHeight="1" x14ac:dyDescent="0.3">
      <c r="A26" s="74"/>
      <c r="B26" s="74"/>
      <c r="C26" s="75" t="s">
        <v>558</v>
      </c>
      <c r="D26" s="77" t="s">
        <v>5</v>
      </c>
      <c r="E26" s="14" t="s">
        <v>514</v>
      </c>
      <c r="F26" s="39" t="s">
        <v>1069</v>
      </c>
      <c r="G26" s="77" t="s">
        <v>244</v>
      </c>
      <c r="H26" s="77" t="s">
        <v>39</v>
      </c>
      <c r="I26" s="78" t="s">
        <v>629</v>
      </c>
      <c r="J26" s="60">
        <v>11</v>
      </c>
      <c r="K26" s="42" t="s">
        <v>245</v>
      </c>
    </row>
    <row r="27" spans="1:11" ht="30" customHeight="1" x14ac:dyDescent="0.3">
      <c r="A27" s="74"/>
      <c r="B27" s="74"/>
      <c r="C27" s="75"/>
      <c r="D27" s="77"/>
      <c r="E27" s="14" t="s">
        <v>502</v>
      </c>
      <c r="F27" s="39" t="s">
        <v>1070</v>
      </c>
      <c r="G27" s="77"/>
      <c r="H27" s="77"/>
      <c r="I27" s="79"/>
      <c r="J27" s="60">
        <v>10</v>
      </c>
      <c r="K27" s="42" t="s">
        <v>245</v>
      </c>
    </row>
    <row r="28" spans="1:11" ht="30" customHeight="1" x14ac:dyDescent="0.3">
      <c r="A28" s="74"/>
      <c r="B28" s="74" t="s">
        <v>532</v>
      </c>
      <c r="C28" s="75" t="s">
        <v>559</v>
      </c>
      <c r="D28" s="76" t="s">
        <v>598</v>
      </c>
      <c r="E28" s="14" t="s">
        <v>514</v>
      </c>
      <c r="F28" s="75" t="s">
        <v>8</v>
      </c>
      <c r="G28" s="77" t="s">
        <v>16</v>
      </c>
      <c r="H28" s="77" t="s">
        <v>8</v>
      </c>
      <c r="I28" s="78" t="s">
        <v>626</v>
      </c>
      <c r="J28" s="60" t="s">
        <v>270</v>
      </c>
      <c r="K28" s="42"/>
    </row>
    <row r="29" spans="1:11" ht="30" customHeight="1" x14ac:dyDescent="0.3">
      <c r="A29" s="74"/>
      <c r="B29" s="74"/>
      <c r="C29" s="75"/>
      <c r="D29" s="77"/>
      <c r="E29" s="14" t="s">
        <v>502</v>
      </c>
      <c r="F29" s="75"/>
      <c r="G29" s="77"/>
      <c r="H29" s="77"/>
      <c r="I29" s="78"/>
      <c r="J29" s="60" t="s">
        <v>270</v>
      </c>
      <c r="K29" s="42"/>
    </row>
    <row r="30" spans="1:11" ht="30" customHeight="1" x14ac:dyDescent="0.3">
      <c r="A30" s="74"/>
      <c r="B30" s="74"/>
      <c r="C30" s="75" t="s">
        <v>560</v>
      </c>
      <c r="D30" s="77" t="s">
        <v>3</v>
      </c>
      <c r="E30" s="14" t="s">
        <v>514</v>
      </c>
      <c r="F30" s="39" t="s">
        <v>1065</v>
      </c>
      <c r="G30" s="77" t="s">
        <v>137</v>
      </c>
      <c r="H30" s="77" t="s">
        <v>41</v>
      </c>
      <c r="I30" s="78" t="s">
        <v>630</v>
      </c>
      <c r="J30" s="60">
        <v>18000</v>
      </c>
      <c r="K30" s="42" t="s">
        <v>137</v>
      </c>
    </row>
    <row r="31" spans="1:11" ht="30" customHeight="1" x14ac:dyDescent="0.3">
      <c r="A31" s="74"/>
      <c r="B31" s="74"/>
      <c r="C31" s="75"/>
      <c r="D31" s="77"/>
      <c r="E31" s="14" t="s">
        <v>502</v>
      </c>
      <c r="F31" s="39" t="s">
        <v>1066</v>
      </c>
      <c r="G31" s="77"/>
      <c r="H31" s="77"/>
      <c r="I31" s="79"/>
      <c r="J31" s="60">
        <v>23000</v>
      </c>
      <c r="K31" s="42" t="s">
        <v>137</v>
      </c>
    </row>
    <row r="32" spans="1:11" ht="30" customHeight="1" x14ac:dyDescent="0.3">
      <c r="A32" s="74"/>
      <c r="B32" s="74"/>
      <c r="C32" s="75" t="s">
        <v>561</v>
      </c>
      <c r="D32" s="77" t="s">
        <v>4</v>
      </c>
      <c r="E32" s="14" t="s">
        <v>514</v>
      </c>
      <c r="F32" s="39" t="s">
        <v>1067</v>
      </c>
      <c r="G32" s="77" t="s">
        <v>10</v>
      </c>
      <c r="H32" s="77" t="s">
        <v>40</v>
      </c>
      <c r="I32" s="78" t="s">
        <v>644</v>
      </c>
      <c r="J32" s="60">
        <v>70</v>
      </c>
      <c r="K32" s="42" t="s">
        <v>10</v>
      </c>
    </row>
    <row r="33" spans="1:11" ht="30" customHeight="1" x14ac:dyDescent="0.3">
      <c r="A33" s="74"/>
      <c r="B33" s="74"/>
      <c r="C33" s="75"/>
      <c r="D33" s="77"/>
      <c r="E33" s="14" t="s">
        <v>502</v>
      </c>
      <c r="F33" s="39" t="s">
        <v>1068</v>
      </c>
      <c r="G33" s="77"/>
      <c r="H33" s="77"/>
      <c r="I33" s="79"/>
      <c r="J33" s="60">
        <v>80</v>
      </c>
      <c r="K33" s="42" t="s">
        <v>10</v>
      </c>
    </row>
    <row r="34" spans="1:11" ht="30" customHeight="1" x14ac:dyDescent="0.3">
      <c r="A34" s="74"/>
      <c r="B34" s="74"/>
      <c r="C34" s="75" t="s">
        <v>562</v>
      </c>
      <c r="D34" s="77" t="s">
        <v>5</v>
      </c>
      <c r="E34" s="14" t="s">
        <v>514</v>
      </c>
      <c r="F34" s="39" t="s">
        <v>1069</v>
      </c>
      <c r="G34" s="77" t="s">
        <v>244</v>
      </c>
      <c r="H34" s="77" t="s">
        <v>39</v>
      </c>
      <c r="I34" s="78" t="s">
        <v>631</v>
      </c>
      <c r="J34" s="60">
        <v>12</v>
      </c>
      <c r="K34" s="42" t="s">
        <v>245</v>
      </c>
    </row>
    <row r="35" spans="1:11" ht="30" customHeight="1" x14ac:dyDescent="0.3">
      <c r="A35" s="74"/>
      <c r="B35" s="74"/>
      <c r="C35" s="75"/>
      <c r="D35" s="77"/>
      <c r="E35" s="14" t="s">
        <v>502</v>
      </c>
      <c r="F35" s="39" t="s">
        <v>1070</v>
      </c>
      <c r="G35" s="77"/>
      <c r="H35" s="77"/>
      <c r="I35" s="79"/>
      <c r="J35" s="60">
        <v>12</v>
      </c>
      <c r="K35" s="42" t="s">
        <v>245</v>
      </c>
    </row>
    <row r="36" spans="1:11" ht="45" customHeight="1" x14ac:dyDescent="0.3">
      <c r="A36" s="74" t="s">
        <v>541</v>
      </c>
      <c r="B36" s="75" t="s">
        <v>529</v>
      </c>
      <c r="C36" s="16" t="s">
        <v>63</v>
      </c>
      <c r="D36" s="76" t="s">
        <v>599</v>
      </c>
      <c r="E36" s="76"/>
      <c r="F36" s="39" t="s">
        <v>1071</v>
      </c>
      <c r="G36" s="14" t="s">
        <v>228</v>
      </c>
      <c r="H36" s="14" t="s">
        <v>246</v>
      </c>
      <c r="I36" s="9" t="s">
        <v>247</v>
      </c>
      <c r="J36" s="60">
        <v>85000</v>
      </c>
      <c r="K36" s="42" t="s">
        <v>228</v>
      </c>
    </row>
    <row r="37" spans="1:11" ht="45" customHeight="1" x14ac:dyDescent="0.3">
      <c r="A37" s="75"/>
      <c r="B37" s="75"/>
      <c r="C37" s="16" t="s">
        <v>516</v>
      </c>
      <c r="D37" s="76" t="s">
        <v>600</v>
      </c>
      <c r="E37" s="14" t="s">
        <v>240</v>
      </c>
      <c r="F37" s="39" t="s">
        <v>1072</v>
      </c>
      <c r="G37" s="14" t="s">
        <v>228</v>
      </c>
      <c r="H37" s="14" t="s">
        <v>246</v>
      </c>
      <c r="I37" s="9" t="s">
        <v>248</v>
      </c>
      <c r="J37" s="60">
        <v>40000</v>
      </c>
      <c r="K37" s="42" t="s">
        <v>228</v>
      </c>
    </row>
    <row r="38" spans="1:11" ht="45" customHeight="1" x14ac:dyDescent="0.3">
      <c r="A38" s="75"/>
      <c r="B38" s="75"/>
      <c r="C38" s="16" t="s">
        <v>517</v>
      </c>
      <c r="D38" s="77"/>
      <c r="E38" s="14" t="s">
        <v>241</v>
      </c>
      <c r="F38" s="39" t="s">
        <v>1073</v>
      </c>
      <c r="G38" s="14" t="s">
        <v>242</v>
      </c>
      <c r="H38" s="14" t="s">
        <v>249</v>
      </c>
      <c r="I38" s="9" t="s">
        <v>250</v>
      </c>
      <c r="J38" s="60">
        <v>175</v>
      </c>
      <c r="K38" s="42" t="s">
        <v>242</v>
      </c>
    </row>
    <row r="39" spans="1:11" ht="45" customHeight="1" x14ac:dyDescent="0.3">
      <c r="A39" s="75"/>
      <c r="B39" s="75"/>
      <c r="C39" s="16" t="s">
        <v>518</v>
      </c>
      <c r="D39" s="77"/>
      <c r="E39" s="14" t="s">
        <v>243</v>
      </c>
      <c r="F39" s="39" t="s">
        <v>1074</v>
      </c>
      <c r="G39" s="14" t="s">
        <v>619</v>
      </c>
      <c r="H39" s="14" t="s">
        <v>252</v>
      </c>
      <c r="I39" s="9" t="s">
        <v>253</v>
      </c>
      <c r="J39" s="60">
        <v>12</v>
      </c>
      <c r="K39" s="42" t="s">
        <v>251</v>
      </c>
    </row>
    <row r="40" spans="1:11" ht="45" customHeight="1" x14ac:dyDescent="0.3">
      <c r="A40" s="74" t="s">
        <v>542</v>
      </c>
      <c r="B40" s="74" t="s">
        <v>534</v>
      </c>
      <c r="C40" s="16" t="s">
        <v>27</v>
      </c>
      <c r="D40" s="76" t="s">
        <v>601</v>
      </c>
      <c r="E40" s="14" t="s">
        <v>254</v>
      </c>
      <c r="F40" s="39" t="s">
        <v>255</v>
      </c>
      <c r="G40" s="14" t="s">
        <v>239</v>
      </c>
      <c r="H40" s="14" t="s">
        <v>256</v>
      </c>
      <c r="I40" s="9" t="s">
        <v>257</v>
      </c>
      <c r="J40" s="60">
        <v>65000</v>
      </c>
      <c r="K40" s="42" t="s">
        <v>239</v>
      </c>
    </row>
    <row r="41" spans="1:11" ht="45" customHeight="1" x14ac:dyDescent="0.3">
      <c r="A41" s="75"/>
      <c r="B41" s="74"/>
      <c r="C41" s="16" t="s">
        <v>563</v>
      </c>
      <c r="D41" s="77"/>
      <c r="E41" s="14" t="s">
        <v>258</v>
      </c>
      <c r="F41" s="39" t="s">
        <v>1078</v>
      </c>
      <c r="G41" s="14" t="s">
        <v>259</v>
      </c>
      <c r="H41" s="14" t="s">
        <v>260</v>
      </c>
      <c r="I41" s="9" t="s">
        <v>261</v>
      </c>
      <c r="J41" s="60">
        <v>8</v>
      </c>
      <c r="K41" s="42" t="s">
        <v>259</v>
      </c>
    </row>
    <row r="42" spans="1:11" ht="45" customHeight="1" x14ac:dyDescent="0.3">
      <c r="A42" s="75"/>
      <c r="B42" s="22" t="s">
        <v>530</v>
      </c>
      <c r="C42" s="16" t="s">
        <v>564</v>
      </c>
      <c r="D42" s="76" t="s">
        <v>602</v>
      </c>
      <c r="E42" s="76"/>
      <c r="F42" s="39" t="s">
        <v>1079</v>
      </c>
      <c r="G42" s="14" t="s">
        <v>242</v>
      </c>
      <c r="H42" s="14" t="s">
        <v>262</v>
      </c>
      <c r="I42" s="9" t="s">
        <v>633</v>
      </c>
      <c r="J42" s="60">
        <v>970</v>
      </c>
      <c r="K42" s="42" t="s">
        <v>242</v>
      </c>
    </row>
    <row r="43" spans="1:11" ht="45" customHeight="1" x14ac:dyDescent="0.3">
      <c r="A43" s="75"/>
      <c r="B43" s="74" t="s">
        <v>533</v>
      </c>
      <c r="C43" s="16" t="s">
        <v>565</v>
      </c>
      <c r="D43" s="76" t="s">
        <v>603</v>
      </c>
      <c r="E43" s="76"/>
      <c r="F43" s="39" t="s">
        <v>1080</v>
      </c>
      <c r="G43" s="14" t="s">
        <v>10</v>
      </c>
      <c r="H43" s="14" t="s">
        <v>263</v>
      </c>
      <c r="I43" s="9" t="s">
        <v>634</v>
      </c>
      <c r="J43" s="60">
        <v>650</v>
      </c>
      <c r="K43" s="42" t="s">
        <v>10</v>
      </c>
    </row>
    <row r="44" spans="1:11" ht="45" customHeight="1" x14ac:dyDescent="0.3">
      <c r="A44" s="75"/>
      <c r="B44" s="74"/>
      <c r="C44" s="16" t="s">
        <v>566</v>
      </c>
      <c r="D44" s="76" t="s">
        <v>604</v>
      </c>
      <c r="E44" s="76"/>
      <c r="F44" s="39" t="s">
        <v>1081</v>
      </c>
      <c r="G44" s="14" t="s">
        <v>10</v>
      </c>
      <c r="H44" s="14" t="s">
        <v>25</v>
      </c>
      <c r="I44" s="9" t="s">
        <v>635</v>
      </c>
      <c r="J44" s="60">
        <v>1300</v>
      </c>
      <c r="K44" s="42" t="s">
        <v>10</v>
      </c>
    </row>
    <row r="45" spans="1:11" ht="45" customHeight="1" x14ac:dyDescent="0.3">
      <c r="A45" s="75"/>
      <c r="B45" s="74" t="s">
        <v>534</v>
      </c>
      <c r="C45" s="16" t="s">
        <v>567</v>
      </c>
      <c r="D45" s="76" t="s">
        <v>605</v>
      </c>
      <c r="E45" s="14" t="s">
        <v>241</v>
      </c>
      <c r="F45" s="39" t="s">
        <v>1075</v>
      </c>
      <c r="G45" s="14" t="s">
        <v>242</v>
      </c>
      <c r="H45" s="14" t="s">
        <v>24</v>
      </c>
      <c r="I45" s="9" t="s">
        <v>636</v>
      </c>
      <c r="J45" s="60">
        <v>185</v>
      </c>
      <c r="K45" s="42" t="s">
        <v>242</v>
      </c>
    </row>
    <row r="46" spans="1:11" ht="45" customHeight="1" x14ac:dyDescent="0.3">
      <c r="A46" s="75"/>
      <c r="B46" s="74"/>
      <c r="C46" s="16" t="s">
        <v>568</v>
      </c>
      <c r="D46" s="77"/>
      <c r="E46" s="14" t="s">
        <v>258</v>
      </c>
      <c r="F46" s="39" t="s">
        <v>1076</v>
      </c>
      <c r="G46" s="14" t="s">
        <v>259</v>
      </c>
      <c r="H46" s="14" t="s">
        <v>35</v>
      </c>
      <c r="I46" s="9" t="s">
        <v>637</v>
      </c>
      <c r="J46" s="60">
        <v>7.5</v>
      </c>
      <c r="K46" s="42" t="s">
        <v>259</v>
      </c>
    </row>
    <row r="47" spans="1:11" ht="45" customHeight="1" x14ac:dyDescent="0.3">
      <c r="A47" s="75"/>
      <c r="B47" s="74"/>
      <c r="C47" s="16" t="s">
        <v>569</v>
      </c>
      <c r="D47" s="77"/>
      <c r="E47" s="14" t="s">
        <v>264</v>
      </c>
      <c r="F47" s="39" t="s">
        <v>1077</v>
      </c>
      <c r="G47" s="14" t="s">
        <v>259</v>
      </c>
      <c r="H47" s="14" t="s">
        <v>265</v>
      </c>
      <c r="I47" s="9" t="s">
        <v>266</v>
      </c>
      <c r="J47" s="60">
        <v>15</v>
      </c>
      <c r="K47" s="42" t="s">
        <v>259</v>
      </c>
    </row>
    <row r="48" spans="1:11" ht="45" customHeight="1" x14ac:dyDescent="0.3">
      <c r="A48" s="74" t="s">
        <v>552</v>
      </c>
      <c r="B48" s="75" t="s">
        <v>529</v>
      </c>
      <c r="C48" s="16" t="s">
        <v>60</v>
      </c>
      <c r="D48" s="76" t="s">
        <v>267</v>
      </c>
      <c r="E48" s="77"/>
      <c r="F48" s="39" t="s">
        <v>226</v>
      </c>
      <c r="G48" s="14" t="s">
        <v>268</v>
      </c>
      <c r="H48" s="14" t="s">
        <v>226</v>
      </c>
      <c r="I48" s="23" t="s">
        <v>269</v>
      </c>
      <c r="J48" s="60" t="s">
        <v>270</v>
      </c>
      <c r="K48" s="42" t="s">
        <v>226</v>
      </c>
    </row>
    <row r="49" spans="1:16" ht="60" customHeight="1" x14ac:dyDescent="0.3">
      <c r="A49" s="75"/>
      <c r="B49" s="75"/>
      <c r="C49" s="16" t="s">
        <v>570</v>
      </c>
      <c r="D49" s="77" t="s">
        <v>271</v>
      </c>
      <c r="E49" s="14" t="s">
        <v>240</v>
      </c>
      <c r="F49" s="39" t="s">
        <v>272</v>
      </c>
      <c r="G49" s="14" t="s">
        <v>228</v>
      </c>
      <c r="H49" s="14" t="s">
        <v>273</v>
      </c>
      <c r="I49" s="9" t="s">
        <v>789</v>
      </c>
      <c r="J49" s="60" t="s">
        <v>226</v>
      </c>
      <c r="K49" s="42" t="s">
        <v>228</v>
      </c>
    </row>
    <row r="50" spans="1:16" ht="60" customHeight="1" x14ac:dyDescent="0.3">
      <c r="A50" s="75"/>
      <c r="B50" s="75"/>
      <c r="C50" s="16" t="s">
        <v>571</v>
      </c>
      <c r="D50" s="77"/>
      <c r="E50" s="14" t="s">
        <v>241</v>
      </c>
      <c r="F50" s="39" t="s">
        <v>1082</v>
      </c>
      <c r="G50" s="14" t="s">
        <v>242</v>
      </c>
      <c r="H50" s="14" t="s">
        <v>31</v>
      </c>
      <c r="I50" s="9" t="s">
        <v>639</v>
      </c>
      <c r="J50" s="60" t="s">
        <v>226</v>
      </c>
      <c r="K50" s="42" t="s">
        <v>242</v>
      </c>
    </row>
    <row r="51" spans="1:16" ht="60" customHeight="1" x14ac:dyDescent="0.3">
      <c r="A51" s="75"/>
      <c r="B51" s="75"/>
      <c r="C51" s="16" t="s">
        <v>572</v>
      </c>
      <c r="D51" s="77" t="s">
        <v>274</v>
      </c>
      <c r="E51" s="14" t="s">
        <v>240</v>
      </c>
      <c r="F51" s="39" t="s">
        <v>272</v>
      </c>
      <c r="G51" s="16" t="s">
        <v>228</v>
      </c>
      <c r="H51" s="16" t="s">
        <v>273</v>
      </c>
      <c r="I51" s="9" t="s">
        <v>638</v>
      </c>
      <c r="J51" s="60">
        <v>45000</v>
      </c>
      <c r="K51" s="42" t="s">
        <v>228</v>
      </c>
    </row>
    <row r="52" spans="1:16" ht="60" customHeight="1" x14ac:dyDescent="0.3">
      <c r="A52" s="75"/>
      <c r="B52" s="75"/>
      <c r="C52" s="16" t="s">
        <v>573</v>
      </c>
      <c r="D52" s="77"/>
      <c r="E52" s="14" t="s">
        <v>241</v>
      </c>
      <c r="F52" s="39" t="s">
        <v>1082</v>
      </c>
      <c r="G52" s="16" t="s">
        <v>242</v>
      </c>
      <c r="H52" s="16" t="s">
        <v>31</v>
      </c>
      <c r="I52" s="9" t="s">
        <v>640</v>
      </c>
      <c r="J52" s="60">
        <v>120</v>
      </c>
      <c r="K52" s="42" t="s">
        <v>242</v>
      </c>
      <c r="P52" s="64"/>
    </row>
    <row r="53" spans="1:16" ht="30" customHeight="1" x14ac:dyDescent="0.3">
      <c r="A53" s="74" t="s">
        <v>543</v>
      </c>
      <c r="B53" s="74" t="s">
        <v>529</v>
      </c>
      <c r="C53" s="75" t="s">
        <v>574</v>
      </c>
      <c r="D53" s="75" t="s">
        <v>608</v>
      </c>
      <c r="E53" s="16" t="s">
        <v>67</v>
      </c>
      <c r="F53" s="80" t="s">
        <v>1083</v>
      </c>
      <c r="G53" s="77" t="s">
        <v>9</v>
      </c>
      <c r="H53" s="77" t="s">
        <v>28</v>
      </c>
      <c r="I53" s="78" t="s">
        <v>666</v>
      </c>
      <c r="J53" s="60">
        <v>70000</v>
      </c>
      <c r="K53" s="42" t="s">
        <v>137</v>
      </c>
      <c r="P53" s="65"/>
    </row>
    <row r="54" spans="1:16" ht="30" customHeight="1" x14ac:dyDescent="0.3">
      <c r="A54" s="74"/>
      <c r="B54" s="74"/>
      <c r="C54" s="75"/>
      <c r="D54" s="75"/>
      <c r="E54" s="16" t="s">
        <v>68</v>
      </c>
      <c r="F54" s="80"/>
      <c r="G54" s="77"/>
      <c r="H54" s="77"/>
      <c r="I54" s="78"/>
      <c r="J54" s="60" t="s">
        <v>8</v>
      </c>
      <c r="K54" s="42" t="s">
        <v>8</v>
      </c>
    </row>
    <row r="55" spans="1:16" ht="30" customHeight="1" x14ac:dyDescent="0.3">
      <c r="A55" s="74"/>
      <c r="B55" s="74"/>
      <c r="C55" s="75" t="s">
        <v>575</v>
      </c>
      <c r="D55" s="74" t="s">
        <v>606</v>
      </c>
      <c r="E55" s="16" t="s">
        <v>67</v>
      </c>
      <c r="F55" s="80" t="s">
        <v>1084</v>
      </c>
      <c r="G55" s="77" t="s">
        <v>10</v>
      </c>
      <c r="H55" s="77" t="s">
        <v>81</v>
      </c>
      <c r="I55" s="78" t="s">
        <v>667</v>
      </c>
      <c r="J55" s="60">
        <v>430</v>
      </c>
      <c r="K55" s="42" t="s">
        <v>10</v>
      </c>
    </row>
    <row r="56" spans="1:16" ht="30" customHeight="1" x14ac:dyDescent="0.3">
      <c r="A56" s="74"/>
      <c r="B56" s="74"/>
      <c r="C56" s="75"/>
      <c r="D56" s="75"/>
      <c r="E56" s="16" t="s">
        <v>68</v>
      </c>
      <c r="F56" s="80"/>
      <c r="G56" s="77"/>
      <c r="H56" s="77"/>
      <c r="I56" s="78"/>
      <c r="J56" s="60" t="s">
        <v>8</v>
      </c>
      <c r="K56" s="42" t="s">
        <v>8</v>
      </c>
    </row>
    <row r="57" spans="1:16" ht="30" customHeight="1" x14ac:dyDescent="0.3">
      <c r="A57" s="74"/>
      <c r="B57" s="74"/>
      <c r="C57" s="75" t="s">
        <v>576</v>
      </c>
      <c r="D57" s="74" t="s">
        <v>607</v>
      </c>
      <c r="E57" s="16" t="s">
        <v>67</v>
      </c>
      <c r="F57" s="80" t="s">
        <v>1085</v>
      </c>
      <c r="G57" s="77" t="s">
        <v>10</v>
      </c>
      <c r="H57" s="77" t="s">
        <v>83</v>
      </c>
      <c r="I57" s="78" t="s">
        <v>668</v>
      </c>
      <c r="J57" s="60">
        <v>120</v>
      </c>
      <c r="K57" s="42"/>
    </row>
    <row r="58" spans="1:16" ht="30" customHeight="1" x14ac:dyDescent="0.3">
      <c r="A58" s="74"/>
      <c r="B58" s="74"/>
      <c r="C58" s="75"/>
      <c r="D58" s="75"/>
      <c r="E58" s="16" t="s">
        <v>68</v>
      </c>
      <c r="F58" s="80"/>
      <c r="G58" s="77"/>
      <c r="H58" s="77"/>
      <c r="I58" s="78"/>
      <c r="J58" s="60" t="s">
        <v>8</v>
      </c>
      <c r="K58" s="42" t="s">
        <v>8</v>
      </c>
    </row>
    <row r="59" spans="1:16" ht="30" customHeight="1" x14ac:dyDescent="0.3">
      <c r="A59" s="74" t="s">
        <v>550</v>
      </c>
      <c r="B59" s="74" t="s">
        <v>529</v>
      </c>
      <c r="C59" s="75" t="s">
        <v>275</v>
      </c>
      <c r="D59" s="76" t="s">
        <v>609</v>
      </c>
      <c r="E59" s="16" t="s">
        <v>276</v>
      </c>
      <c r="F59" s="80" t="s">
        <v>226</v>
      </c>
      <c r="G59" s="75" t="s">
        <v>512</v>
      </c>
      <c r="H59" s="75" t="s">
        <v>226</v>
      </c>
      <c r="I59" s="78" t="s">
        <v>671</v>
      </c>
      <c r="J59" s="60" t="s">
        <v>277</v>
      </c>
      <c r="K59" s="42" t="s">
        <v>226</v>
      </c>
    </row>
    <row r="60" spans="1:16" ht="30" customHeight="1" x14ac:dyDescent="0.3">
      <c r="A60" s="75"/>
      <c r="B60" s="74"/>
      <c r="C60" s="75"/>
      <c r="D60" s="77"/>
      <c r="E60" s="16" t="s">
        <v>278</v>
      </c>
      <c r="F60" s="80"/>
      <c r="G60" s="75"/>
      <c r="H60" s="75"/>
      <c r="I60" s="78"/>
      <c r="J60" s="60" t="s">
        <v>226</v>
      </c>
      <c r="K60" s="42" t="s">
        <v>226</v>
      </c>
    </row>
    <row r="61" spans="1:16" ht="30" customHeight="1" x14ac:dyDescent="0.3">
      <c r="A61" s="75"/>
      <c r="B61" s="74"/>
      <c r="C61" s="75" t="s">
        <v>77</v>
      </c>
      <c r="D61" s="75" t="s">
        <v>240</v>
      </c>
      <c r="E61" s="16" t="s">
        <v>276</v>
      </c>
      <c r="F61" s="80" t="s">
        <v>1086</v>
      </c>
      <c r="G61" s="77" t="s">
        <v>228</v>
      </c>
      <c r="H61" s="77" t="s">
        <v>26</v>
      </c>
      <c r="I61" s="78" t="s">
        <v>672</v>
      </c>
      <c r="J61" s="60">
        <v>5000</v>
      </c>
      <c r="K61" s="42" t="s">
        <v>228</v>
      </c>
    </row>
    <row r="62" spans="1:16" ht="30" customHeight="1" x14ac:dyDescent="0.3">
      <c r="A62" s="75"/>
      <c r="B62" s="74"/>
      <c r="C62" s="75"/>
      <c r="D62" s="75"/>
      <c r="E62" s="16" t="s">
        <v>278</v>
      </c>
      <c r="F62" s="80"/>
      <c r="G62" s="77"/>
      <c r="H62" s="77"/>
      <c r="I62" s="78"/>
      <c r="J62" s="60" t="s">
        <v>226</v>
      </c>
      <c r="K62" s="42" t="s">
        <v>226</v>
      </c>
    </row>
    <row r="63" spans="1:16" ht="30" customHeight="1" x14ac:dyDescent="0.3">
      <c r="A63" s="75"/>
      <c r="B63" s="74"/>
      <c r="C63" s="75" t="s">
        <v>78</v>
      </c>
      <c r="D63" s="75" t="s">
        <v>241</v>
      </c>
      <c r="E63" s="16" t="s">
        <v>276</v>
      </c>
      <c r="F63" s="80" t="s">
        <v>1087</v>
      </c>
      <c r="G63" s="77" t="s">
        <v>242</v>
      </c>
      <c r="H63" s="77" t="s">
        <v>520</v>
      </c>
      <c r="I63" s="78" t="s">
        <v>673</v>
      </c>
      <c r="J63" s="60">
        <v>160</v>
      </c>
      <c r="K63" s="42" t="s">
        <v>242</v>
      </c>
    </row>
    <row r="64" spans="1:16" ht="30" customHeight="1" x14ac:dyDescent="0.3">
      <c r="A64" s="75"/>
      <c r="B64" s="74"/>
      <c r="C64" s="75"/>
      <c r="D64" s="75"/>
      <c r="E64" s="16" t="s">
        <v>278</v>
      </c>
      <c r="F64" s="80"/>
      <c r="G64" s="77"/>
      <c r="H64" s="77"/>
      <c r="I64" s="78"/>
      <c r="J64" s="60" t="s">
        <v>226</v>
      </c>
      <c r="K64" s="42" t="s">
        <v>226</v>
      </c>
    </row>
    <row r="65" spans="1:11" ht="30" customHeight="1" x14ac:dyDescent="0.3">
      <c r="A65" s="75"/>
      <c r="B65" s="74"/>
      <c r="C65" s="75" t="s">
        <v>79</v>
      </c>
      <c r="D65" s="75" t="s">
        <v>243</v>
      </c>
      <c r="E65" s="16" t="s">
        <v>276</v>
      </c>
      <c r="F65" s="80" t="s">
        <v>1088</v>
      </c>
      <c r="G65" s="77" t="s">
        <v>619</v>
      </c>
      <c r="H65" s="77" t="s">
        <v>279</v>
      </c>
      <c r="I65" s="78" t="s">
        <v>674</v>
      </c>
      <c r="J65" s="60">
        <v>10</v>
      </c>
      <c r="K65" s="42" t="s">
        <v>251</v>
      </c>
    </row>
    <row r="66" spans="1:11" ht="30" customHeight="1" x14ac:dyDescent="0.3">
      <c r="A66" s="75"/>
      <c r="B66" s="74"/>
      <c r="C66" s="75"/>
      <c r="D66" s="75"/>
      <c r="E66" s="16" t="s">
        <v>278</v>
      </c>
      <c r="F66" s="80"/>
      <c r="G66" s="77"/>
      <c r="H66" s="77"/>
      <c r="I66" s="78"/>
      <c r="J66" s="60" t="s">
        <v>226</v>
      </c>
      <c r="K66" s="42" t="s">
        <v>226</v>
      </c>
    </row>
    <row r="67" spans="1:11" ht="30" customHeight="1" x14ac:dyDescent="0.3">
      <c r="A67" s="75"/>
      <c r="B67" s="74"/>
      <c r="C67" s="75" t="s">
        <v>80</v>
      </c>
      <c r="D67" s="75" t="s">
        <v>280</v>
      </c>
      <c r="E67" s="16" t="s">
        <v>276</v>
      </c>
      <c r="F67" s="80" t="s">
        <v>1089</v>
      </c>
      <c r="G67" s="77" t="s">
        <v>281</v>
      </c>
      <c r="H67" s="77" t="s">
        <v>226</v>
      </c>
      <c r="I67" s="78" t="s">
        <v>1271</v>
      </c>
      <c r="J67" s="60" t="s">
        <v>226</v>
      </c>
      <c r="K67" s="42" t="s">
        <v>226</v>
      </c>
    </row>
    <row r="68" spans="1:11" ht="30" customHeight="1" x14ac:dyDescent="0.3">
      <c r="A68" s="75"/>
      <c r="B68" s="74"/>
      <c r="C68" s="75"/>
      <c r="D68" s="75"/>
      <c r="E68" s="16" t="s">
        <v>278</v>
      </c>
      <c r="F68" s="80"/>
      <c r="G68" s="77"/>
      <c r="H68" s="77"/>
      <c r="I68" s="78"/>
      <c r="J68" s="60" t="s">
        <v>226</v>
      </c>
      <c r="K68" s="42" t="s">
        <v>226</v>
      </c>
    </row>
    <row r="69" spans="1:11" ht="30" customHeight="1" x14ac:dyDescent="0.3">
      <c r="A69" s="74" t="s">
        <v>551</v>
      </c>
      <c r="B69" s="74" t="s">
        <v>529</v>
      </c>
      <c r="C69" s="75" t="s">
        <v>282</v>
      </c>
      <c r="D69" s="76" t="s">
        <v>610</v>
      </c>
      <c r="E69" s="16" t="s">
        <v>276</v>
      </c>
      <c r="F69" s="80" t="s">
        <v>226</v>
      </c>
      <c r="G69" s="75" t="s">
        <v>283</v>
      </c>
      <c r="H69" s="75" t="s">
        <v>226</v>
      </c>
      <c r="I69" s="78" t="s">
        <v>284</v>
      </c>
      <c r="J69" s="62" t="s">
        <v>285</v>
      </c>
      <c r="K69" s="42" t="s">
        <v>226</v>
      </c>
    </row>
    <row r="70" spans="1:11" ht="30" customHeight="1" x14ac:dyDescent="0.3">
      <c r="A70" s="75"/>
      <c r="B70" s="74"/>
      <c r="C70" s="75"/>
      <c r="D70" s="77"/>
      <c r="E70" s="16" t="s">
        <v>278</v>
      </c>
      <c r="F70" s="80"/>
      <c r="G70" s="75"/>
      <c r="H70" s="75"/>
      <c r="I70" s="78"/>
      <c r="J70" s="62" t="s">
        <v>226</v>
      </c>
      <c r="K70" s="42" t="s">
        <v>226</v>
      </c>
    </row>
    <row r="71" spans="1:11" ht="30" customHeight="1" x14ac:dyDescent="0.3">
      <c r="A71" s="75"/>
      <c r="B71" s="74"/>
      <c r="C71" s="75" t="s">
        <v>69</v>
      </c>
      <c r="D71" s="76" t="s">
        <v>609</v>
      </c>
      <c r="E71" s="16" t="s">
        <v>276</v>
      </c>
      <c r="F71" s="80" t="s">
        <v>226</v>
      </c>
      <c r="G71" s="75" t="s">
        <v>513</v>
      </c>
      <c r="H71" s="75" t="s">
        <v>226</v>
      </c>
      <c r="I71" s="78" t="s">
        <v>641</v>
      </c>
      <c r="J71" s="62" t="s">
        <v>277</v>
      </c>
      <c r="K71" s="42" t="s">
        <v>226</v>
      </c>
    </row>
    <row r="72" spans="1:11" ht="30" customHeight="1" x14ac:dyDescent="0.3">
      <c r="A72" s="75"/>
      <c r="B72" s="74"/>
      <c r="C72" s="75"/>
      <c r="D72" s="77"/>
      <c r="E72" s="16" t="s">
        <v>278</v>
      </c>
      <c r="F72" s="80"/>
      <c r="G72" s="75"/>
      <c r="H72" s="75"/>
      <c r="I72" s="78"/>
      <c r="J72" s="62" t="s">
        <v>226</v>
      </c>
      <c r="K72" s="42" t="s">
        <v>226</v>
      </c>
    </row>
    <row r="73" spans="1:11" ht="30" customHeight="1" x14ac:dyDescent="0.3">
      <c r="A73" s="75"/>
      <c r="B73" s="74"/>
      <c r="C73" s="75" t="s">
        <v>70</v>
      </c>
      <c r="D73" s="75" t="s">
        <v>240</v>
      </c>
      <c r="E73" s="16" t="s">
        <v>276</v>
      </c>
      <c r="F73" s="80" t="s">
        <v>1090</v>
      </c>
      <c r="G73" s="77" t="s">
        <v>228</v>
      </c>
      <c r="H73" s="77" t="s">
        <v>149</v>
      </c>
      <c r="I73" s="78" t="s">
        <v>642</v>
      </c>
      <c r="J73" s="60">
        <v>55000</v>
      </c>
      <c r="K73" s="42" t="s">
        <v>228</v>
      </c>
    </row>
    <row r="74" spans="1:11" ht="30" customHeight="1" x14ac:dyDescent="0.3">
      <c r="A74" s="75"/>
      <c r="B74" s="74"/>
      <c r="C74" s="75"/>
      <c r="D74" s="75"/>
      <c r="E74" s="16" t="s">
        <v>278</v>
      </c>
      <c r="F74" s="80"/>
      <c r="G74" s="77"/>
      <c r="H74" s="77"/>
      <c r="I74" s="78"/>
      <c r="J74" s="62" t="s">
        <v>226</v>
      </c>
      <c r="K74" s="42" t="s">
        <v>226</v>
      </c>
    </row>
    <row r="75" spans="1:11" ht="30" customHeight="1" x14ac:dyDescent="0.3">
      <c r="A75" s="75"/>
      <c r="B75" s="74"/>
      <c r="C75" s="75" t="s">
        <v>71</v>
      </c>
      <c r="D75" s="75" t="s">
        <v>241</v>
      </c>
      <c r="E75" s="16" t="s">
        <v>276</v>
      </c>
      <c r="F75" s="80" t="s">
        <v>1091</v>
      </c>
      <c r="G75" s="77" t="s">
        <v>242</v>
      </c>
      <c r="H75" s="77" t="s">
        <v>521</v>
      </c>
      <c r="I75" s="78" t="s">
        <v>643</v>
      </c>
      <c r="J75" s="60">
        <v>170</v>
      </c>
      <c r="K75" s="42" t="s">
        <v>242</v>
      </c>
    </row>
    <row r="76" spans="1:11" ht="30" customHeight="1" x14ac:dyDescent="0.3">
      <c r="A76" s="75"/>
      <c r="B76" s="74"/>
      <c r="C76" s="75"/>
      <c r="D76" s="75"/>
      <c r="E76" s="16" t="s">
        <v>278</v>
      </c>
      <c r="F76" s="80"/>
      <c r="G76" s="77"/>
      <c r="H76" s="77"/>
      <c r="I76" s="78"/>
      <c r="J76" s="60" t="s">
        <v>226</v>
      </c>
      <c r="K76" s="42" t="s">
        <v>226</v>
      </c>
    </row>
    <row r="77" spans="1:11" ht="30" customHeight="1" x14ac:dyDescent="0.3">
      <c r="A77" s="75"/>
      <c r="B77" s="74"/>
      <c r="C77" s="75" t="s">
        <v>72</v>
      </c>
      <c r="D77" s="75" t="s">
        <v>243</v>
      </c>
      <c r="E77" s="16" t="s">
        <v>276</v>
      </c>
      <c r="F77" s="80" t="s">
        <v>1092</v>
      </c>
      <c r="G77" s="77" t="s">
        <v>619</v>
      </c>
      <c r="H77" s="77" t="s">
        <v>286</v>
      </c>
      <c r="I77" s="78" t="s">
        <v>287</v>
      </c>
      <c r="J77" s="60">
        <v>11</v>
      </c>
      <c r="K77" s="42" t="s">
        <v>251</v>
      </c>
    </row>
    <row r="78" spans="1:11" ht="30" customHeight="1" x14ac:dyDescent="0.3">
      <c r="A78" s="75"/>
      <c r="B78" s="74"/>
      <c r="C78" s="75"/>
      <c r="D78" s="75"/>
      <c r="E78" s="16" t="s">
        <v>278</v>
      </c>
      <c r="F78" s="80"/>
      <c r="G78" s="77"/>
      <c r="H78" s="77"/>
      <c r="I78" s="78"/>
      <c r="J78" s="60" t="s">
        <v>226</v>
      </c>
      <c r="K78" s="42" t="s">
        <v>226</v>
      </c>
    </row>
    <row r="79" spans="1:11" ht="30" customHeight="1" x14ac:dyDescent="0.3">
      <c r="A79" s="75"/>
      <c r="B79" s="74"/>
      <c r="C79" s="75" t="s">
        <v>76</v>
      </c>
      <c r="D79" s="75" t="s">
        <v>280</v>
      </c>
      <c r="E79" s="16" t="s">
        <v>276</v>
      </c>
      <c r="F79" s="80" t="s">
        <v>1093</v>
      </c>
      <c r="G79" s="77" t="s">
        <v>281</v>
      </c>
      <c r="H79" s="77" t="s">
        <v>226</v>
      </c>
      <c r="I79" s="78" t="s">
        <v>1272</v>
      </c>
      <c r="J79" s="60" t="s">
        <v>226</v>
      </c>
      <c r="K79" s="42" t="s">
        <v>226</v>
      </c>
    </row>
    <row r="80" spans="1:11" ht="30" customHeight="1" x14ac:dyDescent="0.3">
      <c r="A80" s="75"/>
      <c r="B80" s="74"/>
      <c r="C80" s="75"/>
      <c r="D80" s="75"/>
      <c r="E80" s="16" t="s">
        <v>278</v>
      </c>
      <c r="F80" s="80"/>
      <c r="G80" s="77"/>
      <c r="H80" s="77"/>
      <c r="I80" s="78"/>
      <c r="J80" s="60" t="s">
        <v>226</v>
      </c>
      <c r="K80" s="42" t="s">
        <v>226</v>
      </c>
    </row>
    <row r="81" spans="1:11" ht="30" customHeight="1" x14ac:dyDescent="0.3">
      <c r="A81" s="74" t="s">
        <v>544</v>
      </c>
      <c r="B81" s="74" t="s">
        <v>529</v>
      </c>
      <c r="C81" s="75" t="s">
        <v>577</v>
      </c>
      <c r="D81" s="76" t="s">
        <v>611</v>
      </c>
      <c r="E81" s="16" t="s">
        <v>276</v>
      </c>
      <c r="F81" s="80" t="s">
        <v>226</v>
      </c>
      <c r="G81" s="75" t="s">
        <v>268</v>
      </c>
      <c r="H81" s="77" t="s">
        <v>226</v>
      </c>
      <c r="I81" s="79" t="s">
        <v>290</v>
      </c>
      <c r="J81" s="62" t="s">
        <v>270</v>
      </c>
      <c r="K81" s="42" t="s">
        <v>226</v>
      </c>
    </row>
    <row r="82" spans="1:11" ht="30" customHeight="1" x14ac:dyDescent="0.3">
      <c r="A82" s="75"/>
      <c r="B82" s="74"/>
      <c r="C82" s="75"/>
      <c r="D82" s="76"/>
      <c r="E82" s="16" t="s">
        <v>278</v>
      </c>
      <c r="F82" s="80"/>
      <c r="G82" s="75"/>
      <c r="H82" s="77"/>
      <c r="I82" s="79"/>
      <c r="J82" s="60" t="s">
        <v>226</v>
      </c>
      <c r="K82" s="42" t="s">
        <v>226</v>
      </c>
    </row>
    <row r="83" spans="1:11" ht="30" customHeight="1" x14ac:dyDescent="0.3">
      <c r="A83" s="75"/>
      <c r="B83" s="74"/>
      <c r="C83" s="75" t="s">
        <v>84</v>
      </c>
      <c r="D83" s="76" t="s">
        <v>612</v>
      </c>
      <c r="E83" s="16" t="s">
        <v>276</v>
      </c>
      <c r="F83" s="80" t="s">
        <v>1094</v>
      </c>
      <c r="G83" s="75" t="s">
        <v>228</v>
      </c>
      <c r="H83" s="77" t="s">
        <v>82</v>
      </c>
      <c r="I83" s="78" t="s">
        <v>954</v>
      </c>
      <c r="J83" s="60">
        <v>5000</v>
      </c>
      <c r="K83" s="42" t="s">
        <v>228</v>
      </c>
    </row>
    <row r="84" spans="1:11" ht="30" customHeight="1" x14ac:dyDescent="0.3">
      <c r="A84" s="75"/>
      <c r="B84" s="74"/>
      <c r="C84" s="75"/>
      <c r="D84" s="76"/>
      <c r="E84" s="16" t="s">
        <v>278</v>
      </c>
      <c r="F84" s="80"/>
      <c r="G84" s="75"/>
      <c r="H84" s="77"/>
      <c r="I84" s="78"/>
      <c r="J84" s="60" t="s">
        <v>226</v>
      </c>
      <c r="K84" s="42" t="s">
        <v>226</v>
      </c>
    </row>
    <row r="85" spans="1:11" ht="30" customHeight="1" x14ac:dyDescent="0.3">
      <c r="A85" s="75"/>
      <c r="B85" s="74"/>
      <c r="C85" s="75" t="s">
        <v>85</v>
      </c>
      <c r="D85" s="76" t="s">
        <v>613</v>
      </c>
      <c r="E85" s="16" t="s">
        <v>276</v>
      </c>
      <c r="F85" s="80" t="s">
        <v>1095</v>
      </c>
      <c r="G85" s="75" t="s">
        <v>242</v>
      </c>
      <c r="H85" s="77" t="s">
        <v>522</v>
      </c>
      <c r="I85" s="78" t="s">
        <v>957</v>
      </c>
      <c r="J85" s="60">
        <v>85</v>
      </c>
      <c r="K85" s="42" t="s">
        <v>242</v>
      </c>
    </row>
    <row r="86" spans="1:11" ht="30" customHeight="1" x14ac:dyDescent="0.3">
      <c r="A86" s="75"/>
      <c r="B86" s="74"/>
      <c r="C86" s="75"/>
      <c r="D86" s="76"/>
      <c r="E86" s="16" t="s">
        <v>278</v>
      </c>
      <c r="F86" s="80"/>
      <c r="G86" s="75"/>
      <c r="H86" s="77"/>
      <c r="I86" s="78"/>
      <c r="J86" s="60" t="s">
        <v>226</v>
      </c>
      <c r="K86" s="42" t="s">
        <v>226</v>
      </c>
    </row>
    <row r="87" spans="1:11" ht="30" customHeight="1" x14ac:dyDescent="0.3">
      <c r="A87" s="74" t="s">
        <v>545</v>
      </c>
      <c r="B87" s="74" t="s">
        <v>529</v>
      </c>
      <c r="C87" s="75" t="s">
        <v>20</v>
      </c>
      <c r="D87" s="76" t="s">
        <v>611</v>
      </c>
      <c r="E87" s="16" t="s">
        <v>276</v>
      </c>
      <c r="F87" s="80" t="s">
        <v>226</v>
      </c>
      <c r="G87" s="75" t="s">
        <v>268</v>
      </c>
      <c r="H87" s="77" t="s">
        <v>226</v>
      </c>
      <c r="I87" s="79" t="s">
        <v>645</v>
      </c>
      <c r="J87" s="62" t="s">
        <v>270</v>
      </c>
      <c r="K87" s="42" t="s">
        <v>226</v>
      </c>
    </row>
    <row r="88" spans="1:11" ht="30" customHeight="1" x14ac:dyDescent="0.3">
      <c r="A88" s="75"/>
      <c r="B88" s="74"/>
      <c r="C88" s="75"/>
      <c r="D88" s="76"/>
      <c r="E88" s="16" t="s">
        <v>278</v>
      </c>
      <c r="F88" s="80"/>
      <c r="G88" s="75"/>
      <c r="H88" s="77"/>
      <c r="I88" s="79"/>
      <c r="J88" s="62" t="s">
        <v>226</v>
      </c>
      <c r="K88" s="42" t="s">
        <v>226</v>
      </c>
    </row>
    <row r="89" spans="1:11" ht="30" customHeight="1" x14ac:dyDescent="0.3">
      <c r="A89" s="75"/>
      <c r="B89" s="74"/>
      <c r="C89" s="75" t="s">
        <v>86</v>
      </c>
      <c r="D89" s="76" t="s">
        <v>612</v>
      </c>
      <c r="E89" s="16" t="s">
        <v>276</v>
      </c>
      <c r="F89" s="80" t="s">
        <v>1096</v>
      </c>
      <c r="G89" s="75" t="s">
        <v>228</v>
      </c>
      <c r="H89" s="77" t="s">
        <v>523</v>
      </c>
      <c r="I89" s="78" t="s">
        <v>646</v>
      </c>
      <c r="J89" s="62">
        <v>53000</v>
      </c>
      <c r="K89" s="42" t="s">
        <v>228</v>
      </c>
    </row>
    <row r="90" spans="1:11" ht="30" customHeight="1" x14ac:dyDescent="0.3">
      <c r="A90" s="75"/>
      <c r="B90" s="74"/>
      <c r="C90" s="75"/>
      <c r="D90" s="76"/>
      <c r="E90" s="16" t="s">
        <v>278</v>
      </c>
      <c r="F90" s="80"/>
      <c r="G90" s="75"/>
      <c r="H90" s="77"/>
      <c r="I90" s="78"/>
      <c r="J90" s="62" t="s">
        <v>226</v>
      </c>
      <c r="K90" s="42" t="s">
        <v>226</v>
      </c>
    </row>
    <row r="91" spans="1:11" ht="30" customHeight="1" x14ac:dyDescent="0.3">
      <c r="A91" s="75"/>
      <c r="B91" s="74"/>
      <c r="C91" s="75" t="s">
        <v>87</v>
      </c>
      <c r="D91" s="76" t="s">
        <v>613</v>
      </c>
      <c r="E91" s="16" t="s">
        <v>276</v>
      </c>
      <c r="F91" s="80" t="s">
        <v>1097</v>
      </c>
      <c r="G91" s="75" t="s">
        <v>242</v>
      </c>
      <c r="H91" s="77" t="s">
        <v>524</v>
      </c>
      <c r="I91" s="78" t="s">
        <v>647</v>
      </c>
      <c r="J91" s="60">
        <v>70</v>
      </c>
      <c r="K91" s="42" t="s">
        <v>242</v>
      </c>
    </row>
    <row r="92" spans="1:11" ht="30" customHeight="1" x14ac:dyDescent="0.3">
      <c r="A92" s="75"/>
      <c r="B92" s="74"/>
      <c r="C92" s="75"/>
      <c r="D92" s="76"/>
      <c r="E92" s="16" t="s">
        <v>278</v>
      </c>
      <c r="F92" s="80"/>
      <c r="G92" s="75"/>
      <c r="H92" s="77"/>
      <c r="I92" s="78"/>
      <c r="J92" s="62" t="s">
        <v>226</v>
      </c>
      <c r="K92" s="42" t="s">
        <v>226</v>
      </c>
    </row>
    <row r="93" spans="1:11" ht="60" customHeight="1" x14ac:dyDescent="0.3">
      <c r="A93" s="74" t="s">
        <v>546</v>
      </c>
      <c r="B93" s="74" t="s">
        <v>529</v>
      </c>
      <c r="C93" s="16" t="s">
        <v>578</v>
      </c>
      <c r="D93" s="76" t="s">
        <v>614</v>
      </c>
      <c r="E93" s="15" t="s">
        <v>288</v>
      </c>
      <c r="F93" s="39" t="s">
        <v>42</v>
      </c>
      <c r="G93" s="14" t="s">
        <v>96</v>
      </c>
      <c r="H93" s="14" t="s">
        <v>37</v>
      </c>
      <c r="I93" s="9" t="s">
        <v>289</v>
      </c>
      <c r="J93" s="60">
        <v>2400</v>
      </c>
      <c r="K93" s="42" t="s">
        <v>96</v>
      </c>
    </row>
    <row r="94" spans="1:11" ht="60" customHeight="1" x14ac:dyDescent="0.3">
      <c r="A94" s="75"/>
      <c r="B94" s="74"/>
      <c r="C94" s="16" t="s">
        <v>88</v>
      </c>
      <c r="D94" s="76"/>
      <c r="E94" s="15" t="s">
        <v>506</v>
      </c>
      <c r="F94" s="39" t="s">
        <v>1098</v>
      </c>
      <c r="G94" s="14" t="s">
        <v>96</v>
      </c>
      <c r="H94" s="14" t="s">
        <v>73</v>
      </c>
      <c r="I94" s="9" t="s">
        <v>1060</v>
      </c>
      <c r="J94" s="60">
        <v>800</v>
      </c>
      <c r="K94" s="42" t="s">
        <v>96</v>
      </c>
    </row>
    <row r="95" spans="1:11" ht="60" customHeight="1" x14ac:dyDescent="0.3">
      <c r="A95" s="75"/>
      <c r="B95" s="74"/>
      <c r="C95" s="16" t="s">
        <v>89</v>
      </c>
      <c r="D95" s="76"/>
      <c r="E95" s="15" t="s">
        <v>505</v>
      </c>
      <c r="F95" s="39" t="s">
        <v>1099</v>
      </c>
      <c r="G95" s="14" t="s">
        <v>96</v>
      </c>
      <c r="H95" s="14" t="s">
        <v>74</v>
      </c>
      <c r="I95" s="9" t="s">
        <v>648</v>
      </c>
      <c r="J95" s="60">
        <v>1600</v>
      </c>
      <c r="K95" s="42" t="s">
        <v>96</v>
      </c>
    </row>
    <row r="96" spans="1:11" ht="60" customHeight="1" x14ac:dyDescent="0.3">
      <c r="A96" s="75"/>
      <c r="B96" s="74"/>
      <c r="C96" s="16" t="s">
        <v>579</v>
      </c>
      <c r="D96" s="76" t="s">
        <v>615</v>
      </c>
      <c r="E96" s="15" t="s">
        <v>503</v>
      </c>
      <c r="F96" s="39" t="s">
        <v>1100</v>
      </c>
      <c r="G96" s="14" t="s">
        <v>96</v>
      </c>
      <c r="H96" s="14" t="s">
        <v>75</v>
      </c>
      <c r="I96" s="9" t="s">
        <v>627</v>
      </c>
      <c r="J96" s="60">
        <v>500</v>
      </c>
      <c r="K96" s="42" t="s">
        <v>96</v>
      </c>
    </row>
    <row r="97" spans="1:11" ht="60" customHeight="1" x14ac:dyDescent="0.3">
      <c r="A97" s="75"/>
      <c r="B97" s="74"/>
      <c r="C97" s="16" t="s">
        <v>580</v>
      </c>
      <c r="D97" s="76"/>
      <c r="E97" s="15" t="s">
        <v>504</v>
      </c>
      <c r="F97" s="39" t="s">
        <v>1101</v>
      </c>
      <c r="G97" s="14" t="s">
        <v>96</v>
      </c>
      <c r="H97" s="14" t="s">
        <v>75</v>
      </c>
      <c r="I97" s="9" t="s">
        <v>649</v>
      </c>
      <c r="J97" s="60">
        <f>J96*J8/J4</f>
        <v>225</v>
      </c>
      <c r="K97" s="42" t="s">
        <v>96</v>
      </c>
    </row>
    <row r="98" spans="1:11" ht="30" customHeight="1" x14ac:dyDescent="0.3">
      <c r="A98" s="74" t="s">
        <v>547</v>
      </c>
      <c r="B98" s="74" t="s">
        <v>529</v>
      </c>
      <c r="C98" s="75" t="s">
        <v>291</v>
      </c>
      <c r="D98" s="76" t="s">
        <v>597</v>
      </c>
      <c r="E98" s="14" t="s">
        <v>233</v>
      </c>
      <c r="F98" s="75" t="s">
        <v>226</v>
      </c>
      <c r="G98" s="77" t="s">
        <v>226</v>
      </c>
      <c r="H98" s="77" t="s">
        <v>226</v>
      </c>
      <c r="I98" s="85" t="s">
        <v>652</v>
      </c>
      <c r="J98" s="60" t="s">
        <v>234</v>
      </c>
      <c r="K98" s="42" t="s">
        <v>226</v>
      </c>
    </row>
    <row r="99" spans="1:11" ht="30" customHeight="1" x14ac:dyDescent="0.3">
      <c r="A99" s="75"/>
      <c r="B99" s="74"/>
      <c r="C99" s="75"/>
      <c r="D99" s="77"/>
      <c r="E99" s="14" t="s">
        <v>235</v>
      </c>
      <c r="F99" s="75"/>
      <c r="G99" s="77"/>
      <c r="H99" s="77"/>
      <c r="I99" s="85"/>
      <c r="J99" s="60" t="s">
        <v>226</v>
      </c>
      <c r="K99" s="42" t="s">
        <v>226</v>
      </c>
    </row>
    <row r="100" spans="1:11" ht="30" customHeight="1" x14ac:dyDescent="0.3">
      <c r="A100" s="75"/>
      <c r="B100" s="74"/>
      <c r="C100" s="75"/>
      <c r="D100" s="77" t="s">
        <v>236</v>
      </c>
      <c r="E100" s="14" t="s">
        <v>233</v>
      </c>
      <c r="F100" s="80" t="s">
        <v>1102</v>
      </c>
      <c r="G100" s="75" t="s">
        <v>1103</v>
      </c>
      <c r="H100" s="77" t="s">
        <v>525</v>
      </c>
      <c r="I100" s="85" t="s">
        <v>653</v>
      </c>
      <c r="J100" s="60">
        <v>20</v>
      </c>
      <c r="K100" s="42" t="s">
        <v>239</v>
      </c>
    </row>
    <row r="101" spans="1:11" ht="30" customHeight="1" x14ac:dyDescent="0.3">
      <c r="A101" s="75"/>
      <c r="B101" s="74"/>
      <c r="C101" s="75"/>
      <c r="D101" s="77"/>
      <c r="E101" s="14" t="s">
        <v>235</v>
      </c>
      <c r="F101" s="80"/>
      <c r="G101" s="75"/>
      <c r="H101" s="77"/>
      <c r="I101" s="85"/>
      <c r="J101" s="60" t="s">
        <v>226</v>
      </c>
      <c r="K101" s="42" t="s">
        <v>226</v>
      </c>
    </row>
    <row r="102" spans="1:11" ht="30" customHeight="1" x14ac:dyDescent="0.3">
      <c r="A102" s="74" t="s">
        <v>548</v>
      </c>
      <c r="B102" s="74" t="s">
        <v>535</v>
      </c>
      <c r="C102" s="75" t="s">
        <v>292</v>
      </c>
      <c r="D102" s="77" t="s">
        <v>50</v>
      </c>
      <c r="E102" s="14" t="s">
        <v>227</v>
      </c>
      <c r="F102" s="80" t="s">
        <v>1104</v>
      </c>
      <c r="G102" s="75" t="s">
        <v>228</v>
      </c>
      <c r="H102" s="77" t="s">
        <v>293</v>
      </c>
      <c r="I102" s="78" t="s">
        <v>654</v>
      </c>
      <c r="J102" s="52">
        <f>J103+J104</f>
        <v>2800</v>
      </c>
      <c r="K102" s="42" t="s">
        <v>228</v>
      </c>
    </row>
    <row r="103" spans="1:11" ht="30" customHeight="1" x14ac:dyDescent="0.3">
      <c r="A103" s="74"/>
      <c r="B103" s="74"/>
      <c r="C103" s="75"/>
      <c r="D103" s="77"/>
      <c r="E103" s="14" t="s">
        <v>294</v>
      </c>
      <c r="F103" s="80"/>
      <c r="G103" s="75"/>
      <c r="H103" s="77"/>
      <c r="I103" s="78"/>
      <c r="J103" s="60">
        <v>2300</v>
      </c>
      <c r="K103" s="42" t="s">
        <v>228</v>
      </c>
    </row>
    <row r="104" spans="1:11" ht="30" customHeight="1" x14ac:dyDescent="0.3">
      <c r="A104" s="74"/>
      <c r="B104" s="74"/>
      <c r="C104" s="75"/>
      <c r="D104" s="77"/>
      <c r="E104" s="14" t="s">
        <v>295</v>
      </c>
      <c r="F104" s="80"/>
      <c r="G104" s="75"/>
      <c r="H104" s="77"/>
      <c r="I104" s="78"/>
      <c r="J104" s="60">
        <v>500</v>
      </c>
      <c r="K104" s="42" t="s">
        <v>228</v>
      </c>
    </row>
    <row r="105" spans="1:11" ht="45" customHeight="1" x14ac:dyDescent="0.3">
      <c r="A105" s="74"/>
      <c r="B105" s="74"/>
      <c r="C105" s="16" t="s">
        <v>296</v>
      </c>
      <c r="D105" s="76" t="s">
        <v>616</v>
      </c>
      <c r="E105" s="14" t="s">
        <v>297</v>
      </c>
      <c r="F105" s="39" t="s">
        <v>1105</v>
      </c>
      <c r="G105" s="25" t="s">
        <v>17</v>
      </c>
      <c r="H105" s="14" t="s">
        <v>265</v>
      </c>
      <c r="I105" s="9" t="s">
        <v>298</v>
      </c>
      <c r="J105" s="60">
        <v>4.5</v>
      </c>
      <c r="K105" s="42" t="s">
        <v>259</v>
      </c>
    </row>
    <row r="106" spans="1:11" ht="45" customHeight="1" x14ac:dyDescent="0.3">
      <c r="A106" s="74"/>
      <c r="B106" s="74"/>
      <c r="C106" s="16" t="s">
        <v>299</v>
      </c>
      <c r="D106" s="77"/>
      <c r="E106" s="14" t="s">
        <v>300</v>
      </c>
      <c r="F106" s="39" t="s">
        <v>1106</v>
      </c>
      <c r="G106" s="25" t="s">
        <v>259</v>
      </c>
      <c r="H106" s="14" t="s">
        <v>265</v>
      </c>
      <c r="I106" s="9" t="s">
        <v>301</v>
      </c>
      <c r="J106" s="60">
        <v>18</v>
      </c>
      <c r="K106" s="42" t="s">
        <v>259</v>
      </c>
    </row>
    <row r="107" spans="1:11" ht="45" customHeight="1" x14ac:dyDescent="0.3">
      <c r="A107" s="74"/>
      <c r="B107" s="74"/>
      <c r="C107" s="16" t="s">
        <v>302</v>
      </c>
      <c r="D107" s="77"/>
      <c r="E107" s="14" t="s">
        <v>241</v>
      </c>
      <c r="F107" s="39" t="s">
        <v>1107</v>
      </c>
      <c r="G107" s="25" t="s">
        <v>242</v>
      </c>
      <c r="H107" s="14" t="s">
        <v>265</v>
      </c>
      <c r="I107" s="9" t="s">
        <v>303</v>
      </c>
      <c r="J107" s="60">
        <v>320</v>
      </c>
      <c r="K107" s="42" t="s">
        <v>242</v>
      </c>
    </row>
    <row r="108" spans="1:11" ht="30" customHeight="1" x14ac:dyDescent="0.3">
      <c r="A108" s="74"/>
      <c r="B108" s="74" t="s">
        <v>531</v>
      </c>
      <c r="C108" s="75" t="s">
        <v>581</v>
      </c>
      <c r="D108" s="76" t="s">
        <v>536</v>
      </c>
      <c r="E108" s="14" t="s">
        <v>46</v>
      </c>
      <c r="F108" s="80" t="s">
        <v>1108</v>
      </c>
      <c r="G108" s="77" t="s">
        <v>9</v>
      </c>
      <c r="H108" s="77" t="s">
        <v>36</v>
      </c>
      <c r="I108" s="78" t="s">
        <v>655</v>
      </c>
      <c r="J108" s="60">
        <f>J109+J110</f>
        <v>1800</v>
      </c>
      <c r="K108" s="63" t="s">
        <v>9</v>
      </c>
    </row>
    <row r="109" spans="1:11" ht="30" customHeight="1" x14ac:dyDescent="0.3">
      <c r="A109" s="74"/>
      <c r="B109" s="74"/>
      <c r="C109" s="75"/>
      <c r="D109" s="77"/>
      <c r="E109" s="14" t="s">
        <v>507</v>
      </c>
      <c r="F109" s="80"/>
      <c r="G109" s="77"/>
      <c r="H109" s="77"/>
      <c r="I109" s="78"/>
      <c r="J109" s="60">
        <v>200</v>
      </c>
      <c r="K109" s="63" t="s">
        <v>9</v>
      </c>
    </row>
    <row r="110" spans="1:11" ht="30" customHeight="1" x14ac:dyDescent="0.3">
      <c r="A110" s="74"/>
      <c r="B110" s="74"/>
      <c r="C110" s="75"/>
      <c r="D110" s="77"/>
      <c r="E110" s="14" t="s">
        <v>508</v>
      </c>
      <c r="F110" s="80"/>
      <c r="G110" s="77"/>
      <c r="H110" s="77"/>
      <c r="I110" s="78"/>
      <c r="J110" s="60">
        <v>1600</v>
      </c>
      <c r="K110" s="63" t="s">
        <v>9</v>
      </c>
    </row>
    <row r="111" spans="1:11" ht="45" customHeight="1" x14ac:dyDescent="0.3">
      <c r="A111" s="74"/>
      <c r="B111" s="74"/>
      <c r="C111" s="16" t="s">
        <v>582</v>
      </c>
      <c r="D111" s="76" t="s">
        <v>617</v>
      </c>
      <c r="E111" s="14" t="s">
        <v>48</v>
      </c>
      <c r="F111" s="39" t="s">
        <v>1109</v>
      </c>
      <c r="G111" s="14" t="s">
        <v>17</v>
      </c>
      <c r="H111" s="14" t="s">
        <v>35</v>
      </c>
      <c r="I111" s="9" t="s">
        <v>656</v>
      </c>
      <c r="J111" s="60">
        <v>9</v>
      </c>
      <c r="K111" s="63" t="s">
        <v>17</v>
      </c>
    </row>
    <row r="112" spans="1:11" ht="45" customHeight="1" x14ac:dyDescent="0.3">
      <c r="A112" s="74"/>
      <c r="B112" s="74"/>
      <c r="C112" s="16" t="s">
        <v>583</v>
      </c>
      <c r="D112" s="77"/>
      <c r="E112" s="14" t="s">
        <v>47</v>
      </c>
      <c r="F112" s="39" t="s">
        <v>1110</v>
      </c>
      <c r="G112" s="14" t="s">
        <v>17</v>
      </c>
      <c r="H112" s="14" t="s">
        <v>35</v>
      </c>
      <c r="I112" s="9" t="s">
        <v>657</v>
      </c>
      <c r="J112" s="60">
        <v>1</v>
      </c>
      <c r="K112" s="63" t="s">
        <v>17</v>
      </c>
    </row>
    <row r="113" spans="1:11" ht="45" customHeight="1" x14ac:dyDescent="0.3">
      <c r="A113" s="74"/>
      <c r="B113" s="74"/>
      <c r="C113" s="16" t="s">
        <v>584</v>
      </c>
      <c r="D113" s="77"/>
      <c r="E113" s="14" t="s">
        <v>4</v>
      </c>
      <c r="F113" s="39" t="s">
        <v>1111</v>
      </c>
      <c r="G113" s="14" t="s">
        <v>10</v>
      </c>
      <c r="H113" s="14" t="s">
        <v>35</v>
      </c>
      <c r="I113" s="9" t="s">
        <v>658</v>
      </c>
      <c r="J113" s="60">
        <v>600</v>
      </c>
      <c r="K113" s="63" t="s">
        <v>10</v>
      </c>
    </row>
    <row r="114" spans="1:11" ht="45" customHeight="1" x14ac:dyDescent="0.3">
      <c r="A114" s="74"/>
      <c r="B114" s="74" t="s">
        <v>531</v>
      </c>
      <c r="C114" s="16" t="s">
        <v>585</v>
      </c>
      <c r="D114" s="77" t="s">
        <v>537</v>
      </c>
      <c r="E114" s="77"/>
      <c r="F114" s="39" t="s">
        <v>1112</v>
      </c>
      <c r="G114" s="14" t="s">
        <v>9</v>
      </c>
      <c r="H114" s="14" t="s">
        <v>36</v>
      </c>
      <c r="I114" s="24" t="s">
        <v>659</v>
      </c>
      <c r="J114" s="60">
        <v>350</v>
      </c>
      <c r="K114" s="63" t="s">
        <v>9</v>
      </c>
    </row>
    <row r="115" spans="1:11" ht="45" customHeight="1" x14ac:dyDescent="0.3">
      <c r="A115" s="74"/>
      <c r="B115" s="74"/>
      <c r="C115" s="16" t="s">
        <v>586</v>
      </c>
      <c r="D115" s="76" t="s">
        <v>618</v>
      </c>
      <c r="E115" s="14" t="s">
        <v>48</v>
      </c>
      <c r="F115" s="39" t="s">
        <v>1113</v>
      </c>
      <c r="G115" s="14" t="s">
        <v>17</v>
      </c>
      <c r="H115" s="14" t="s">
        <v>35</v>
      </c>
      <c r="I115" s="9" t="s">
        <v>660</v>
      </c>
      <c r="J115" s="60">
        <v>0.1</v>
      </c>
      <c r="K115" s="63" t="s">
        <v>17</v>
      </c>
    </row>
    <row r="116" spans="1:11" ht="45" customHeight="1" x14ac:dyDescent="0.3">
      <c r="A116" s="74"/>
      <c r="B116" s="74"/>
      <c r="C116" s="16" t="s">
        <v>587</v>
      </c>
      <c r="D116" s="77"/>
      <c r="E116" s="14" t="s">
        <v>47</v>
      </c>
      <c r="F116" s="39" t="s">
        <v>1114</v>
      </c>
      <c r="G116" s="14" t="s">
        <v>17</v>
      </c>
      <c r="H116" s="14" t="s">
        <v>35</v>
      </c>
      <c r="I116" s="9" t="s">
        <v>661</v>
      </c>
      <c r="J116" s="60">
        <v>5</v>
      </c>
      <c r="K116" s="63" t="s">
        <v>17</v>
      </c>
    </row>
    <row r="117" spans="1:11" ht="45" customHeight="1" x14ac:dyDescent="0.3">
      <c r="A117" s="74"/>
      <c r="B117" s="74"/>
      <c r="C117" s="16" t="s">
        <v>588</v>
      </c>
      <c r="D117" s="77"/>
      <c r="E117" s="14" t="s">
        <v>4</v>
      </c>
      <c r="F117" s="39" t="s">
        <v>1115</v>
      </c>
      <c r="G117" s="14" t="s">
        <v>10</v>
      </c>
      <c r="H117" s="14" t="s">
        <v>670</v>
      </c>
      <c r="I117" s="9" t="s">
        <v>669</v>
      </c>
      <c r="J117" s="60">
        <v>1250</v>
      </c>
      <c r="K117" s="63" t="s">
        <v>10</v>
      </c>
    </row>
    <row r="118" spans="1:11" ht="30" customHeight="1" x14ac:dyDescent="0.3">
      <c r="A118" s="74" t="s">
        <v>549</v>
      </c>
      <c r="B118" s="75" t="s">
        <v>529</v>
      </c>
      <c r="C118" s="75" t="s">
        <v>304</v>
      </c>
      <c r="D118" s="77" t="s">
        <v>49</v>
      </c>
      <c r="E118" s="14" t="s">
        <v>227</v>
      </c>
      <c r="F118" s="80" t="s">
        <v>1116</v>
      </c>
      <c r="G118" s="77" t="s">
        <v>281</v>
      </c>
      <c r="H118" s="77" t="s">
        <v>265</v>
      </c>
      <c r="I118" s="78" t="s">
        <v>305</v>
      </c>
      <c r="J118" s="60">
        <f>J119+J120</f>
        <v>400</v>
      </c>
      <c r="K118" s="42" t="s">
        <v>281</v>
      </c>
    </row>
    <row r="119" spans="1:11" ht="30" customHeight="1" x14ac:dyDescent="0.3">
      <c r="A119" s="75"/>
      <c r="B119" s="75"/>
      <c r="C119" s="75"/>
      <c r="D119" s="77"/>
      <c r="E119" s="14" t="s">
        <v>306</v>
      </c>
      <c r="F119" s="80"/>
      <c r="G119" s="77"/>
      <c r="H119" s="77"/>
      <c r="I119" s="78"/>
      <c r="J119" s="60">
        <v>100</v>
      </c>
      <c r="K119" s="42" t="s">
        <v>281</v>
      </c>
    </row>
    <row r="120" spans="1:11" ht="30" customHeight="1" x14ac:dyDescent="0.3">
      <c r="A120" s="75"/>
      <c r="B120" s="75"/>
      <c r="C120" s="75"/>
      <c r="D120" s="77"/>
      <c r="E120" s="14" t="s">
        <v>307</v>
      </c>
      <c r="F120" s="80"/>
      <c r="G120" s="77"/>
      <c r="H120" s="77"/>
      <c r="I120" s="78"/>
      <c r="J120" s="60">
        <v>300</v>
      </c>
      <c r="K120" s="42" t="s">
        <v>281</v>
      </c>
    </row>
    <row r="121" spans="1:11" ht="30" customHeight="1" x14ac:dyDescent="0.3">
      <c r="A121" s="75"/>
      <c r="B121" s="75"/>
      <c r="C121" s="75" t="s">
        <v>589</v>
      </c>
      <c r="D121" s="77" t="s">
        <v>308</v>
      </c>
      <c r="E121" s="14" t="s">
        <v>227</v>
      </c>
      <c r="F121" s="80" t="s">
        <v>1117</v>
      </c>
      <c r="G121" s="77" t="s">
        <v>281</v>
      </c>
      <c r="H121" s="77" t="s">
        <v>265</v>
      </c>
      <c r="I121" s="78" t="s">
        <v>664</v>
      </c>
      <c r="J121" s="60">
        <f>J122+J123</f>
        <v>60</v>
      </c>
      <c r="K121" s="42" t="s">
        <v>281</v>
      </c>
    </row>
    <row r="122" spans="1:11" ht="30" customHeight="1" x14ac:dyDescent="0.3">
      <c r="A122" s="75"/>
      <c r="B122" s="75"/>
      <c r="C122" s="75"/>
      <c r="D122" s="77"/>
      <c r="E122" s="14" t="s">
        <v>306</v>
      </c>
      <c r="F122" s="80"/>
      <c r="G122" s="77"/>
      <c r="H122" s="77"/>
      <c r="I122" s="78"/>
      <c r="J122" s="60">
        <v>15</v>
      </c>
      <c r="K122" s="42" t="s">
        <v>281</v>
      </c>
    </row>
    <row r="123" spans="1:11" ht="30" customHeight="1" x14ac:dyDescent="0.3">
      <c r="A123" s="75"/>
      <c r="B123" s="75"/>
      <c r="C123" s="75"/>
      <c r="D123" s="77"/>
      <c r="E123" s="14" t="s">
        <v>307</v>
      </c>
      <c r="F123" s="80"/>
      <c r="G123" s="77"/>
      <c r="H123" s="77"/>
      <c r="I123" s="78"/>
      <c r="J123" s="60">
        <v>45</v>
      </c>
      <c r="K123" s="42" t="s">
        <v>281</v>
      </c>
    </row>
    <row r="124" spans="1:11" ht="30" customHeight="1" x14ac:dyDescent="0.3">
      <c r="A124" s="75"/>
      <c r="B124" s="75"/>
      <c r="C124" s="75" t="s">
        <v>590</v>
      </c>
      <c r="D124" s="77" t="s">
        <v>511</v>
      </c>
      <c r="E124" s="14" t="s">
        <v>46</v>
      </c>
      <c r="F124" s="80" t="s">
        <v>1118</v>
      </c>
      <c r="G124" s="77" t="s">
        <v>15</v>
      </c>
      <c r="H124" s="77" t="s">
        <v>35</v>
      </c>
      <c r="I124" s="78" t="s">
        <v>665</v>
      </c>
      <c r="J124" s="60">
        <f>J125+J126</f>
        <v>450</v>
      </c>
      <c r="K124" s="42" t="s">
        <v>15</v>
      </c>
    </row>
    <row r="125" spans="1:11" ht="30" customHeight="1" x14ac:dyDescent="0.3">
      <c r="A125" s="75"/>
      <c r="B125" s="75"/>
      <c r="C125" s="75"/>
      <c r="D125" s="77"/>
      <c r="E125" s="14" t="s">
        <v>45</v>
      </c>
      <c r="F125" s="80"/>
      <c r="G125" s="77"/>
      <c r="H125" s="77"/>
      <c r="I125" s="78"/>
      <c r="J125" s="60">
        <v>100</v>
      </c>
      <c r="K125" s="42" t="s">
        <v>15</v>
      </c>
    </row>
    <row r="126" spans="1:11" ht="30" customHeight="1" x14ac:dyDescent="0.3">
      <c r="A126" s="75"/>
      <c r="B126" s="75"/>
      <c r="C126" s="75"/>
      <c r="D126" s="77"/>
      <c r="E126" s="14" t="s">
        <v>44</v>
      </c>
      <c r="F126" s="80"/>
      <c r="G126" s="77"/>
      <c r="H126" s="77"/>
      <c r="I126" s="78"/>
      <c r="J126" s="60">
        <v>350</v>
      </c>
      <c r="K126" s="42" t="s">
        <v>15</v>
      </c>
    </row>
    <row r="127" spans="1:11" ht="30" customHeight="1" x14ac:dyDescent="0.3">
      <c r="A127" s="75"/>
      <c r="B127" s="74" t="s">
        <v>531</v>
      </c>
      <c r="C127" s="75" t="s">
        <v>591</v>
      </c>
      <c r="D127" s="77" t="s">
        <v>509</v>
      </c>
      <c r="E127" s="14" t="s">
        <v>46</v>
      </c>
      <c r="F127" s="80" t="s">
        <v>1119</v>
      </c>
      <c r="G127" s="77" t="s">
        <v>15</v>
      </c>
      <c r="H127" s="77" t="s">
        <v>35</v>
      </c>
      <c r="I127" s="78" t="s">
        <v>662</v>
      </c>
      <c r="J127" s="60">
        <f>J128+J129</f>
        <v>300</v>
      </c>
      <c r="K127" s="42" t="s">
        <v>15</v>
      </c>
    </row>
    <row r="128" spans="1:11" ht="30" customHeight="1" x14ac:dyDescent="0.3">
      <c r="A128" s="75"/>
      <c r="B128" s="74"/>
      <c r="C128" s="75"/>
      <c r="D128" s="77"/>
      <c r="E128" s="14" t="s">
        <v>45</v>
      </c>
      <c r="F128" s="80"/>
      <c r="G128" s="77"/>
      <c r="H128" s="77"/>
      <c r="I128" s="78"/>
      <c r="J128" s="60">
        <v>100</v>
      </c>
      <c r="K128" s="42" t="s">
        <v>15</v>
      </c>
    </row>
    <row r="129" spans="1:11" ht="30" customHeight="1" x14ac:dyDescent="0.3">
      <c r="A129" s="75"/>
      <c r="B129" s="74"/>
      <c r="C129" s="75"/>
      <c r="D129" s="77"/>
      <c r="E129" s="14" t="s">
        <v>44</v>
      </c>
      <c r="F129" s="80"/>
      <c r="G129" s="77"/>
      <c r="H129" s="77"/>
      <c r="I129" s="78"/>
      <c r="J129" s="60">
        <v>200</v>
      </c>
      <c r="K129" s="42" t="s">
        <v>15</v>
      </c>
    </row>
    <row r="130" spans="1:11" ht="30" customHeight="1" x14ac:dyDescent="0.3">
      <c r="A130" s="75"/>
      <c r="B130" s="74"/>
      <c r="C130" s="75" t="s">
        <v>592</v>
      </c>
      <c r="D130" s="77" t="s">
        <v>510</v>
      </c>
      <c r="E130" s="14" t="s">
        <v>46</v>
      </c>
      <c r="F130" s="80" t="s">
        <v>1120</v>
      </c>
      <c r="G130" s="77" t="s">
        <v>15</v>
      </c>
      <c r="H130" s="77" t="s">
        <v>35</v>
      </c>
      <c r="I130" s="78" t="s">
        <v>663</v>
      </c>
      <c r="J130" s="60">
        <f>J131+J132</f>
        <v>450</v>
      </c>
      <c r="K130" s="42" t="s">
        <v>15</v>
      </c>
    </row>
    <row r="131" spans="1:11" ht="30" customHeight="1" x14ac:dyDescent="0.3">
      <c r="A131" s="75"/>
      <c r="B131" s="74"/>
      <c r="C131" s="75"/>
      <c r="D131" s="77"/>
      <c r="E131" s="14" t="s">
        <v>45</v>
      </c>
      <c r="F131" s="80"/>
      <c r="G131" s="77"/>
      <c r="H131" s="77"/>
      <c r="I131" s="78"/>
      <c r="J131" s="60">
        <v>150</v>
      </c>
      <c r="K131" s="42" t="s">
        <v>15</v>
      </c>
    </row>
    <row r="132" spans="1:11" ht="30" customHeight="1" x14ac:dyDescent="0.3">
      <c r="A132" s="75"/>
      <c r="B132" s="74"/>
      <c r="C132" s="75"/>
      <c r="D132" s="77"/>
      <c r="E132" s="14" t="s">
        <v>44</v>
      </c>
      <c r="F132" s="80"/>
      <c r="G132" s="77"/>
      <c r="H132" s="77"/>
      <c r="I132" s="78"/>
      <c r="J132" s="60">
        <v>300</v>
      </c>
      <c r="K132" s="42" t="s">
        <v>15</v>
      </c>
    </row>
  </sheetData>
  <mergeCells count="320">
    <mergeCell ref="L1:AP1"/>
    <mergeCell ref="AQ1:BR1"/>
    <mergeCell ref="BS1:CW1"/>
    <mergeCell ref="CX1:EA1"/>
    <mergeCell ref="EB1:FF1"/>
    <mergeCell ref="FG1:GJ1"/>
    <mergeCell ref="I127:I129"/>
    <mergeCell ref="I130:I132"/>
    <mergeCell ref="I124:I126"/>
    <mergeCell ref="I57:I58"/>
    <mergeCell ref="I12:I13"/>
    <mergeCell ref="I14:I15"/>
    <mergeCell ref="I16:I17"/>
    <mergeCell ref="I18:I19"/>
    <mergeCell ref="I20:I21"/>
    <mergeCell ref="I28:I29"/>
    <mergeCell ref="I98:I99"/>
    <mergeCell ref="I100:I101"/>
    <mergeCell ref="I108:I110"/>
    <mergeCell ref="I91:I92"/>
    <mergeCell ref="I85:I86"/>
    <mergeCell ref="I87:I88"/>
    <mergeCell ref="I4:I7"/>
    <mergeCell ref="I8:I11"/>
    <mergeCell ref="H91:H92"/>
    <mergeCell ref="H87:H88"/>
    <mergeCell ref="G87:G88"/>
    <mergeCell ref="F87:F88"/>
    <mergeCell ref="H100:H101"/>
    <mergeCell ref="H98:H99"/>
    <mergeCell ref="D87:D88"/>
    <mergeCell ref="C89:C90"/>
    <mergeCell ref="D89:D90"/>
    <mergeCell ref="F89:F90"/>
    <mergeCell ref="H89:H90"/>
    <mergeCell ref="A118:A132"/>
    <mergeCell ref="B1:B2"/>
    <mergeCell ref="B3:B11"/>
    <mergeCell ref="B12:B15"/>
    <mergeCell ref="B16:B19"/>
    <mergeCell ref="A12:A19"/>
    <mergeCell ref="C18:C19"/>
    <mergeCell ref="C16:C17"/>
    <mergeCell ref="C14:C15"/>
    <mergeCell ref="C12:C13"/>
    <mergeCell ref="B20:B27"/>
    <mergeCell ref="B28:B35"/>
    <mergeCell ref="A20:A35"/>
    <mergeCell ref="B36:B39"/>
    <mergeCell ref="B43:B44"/>
    <mergeCell ref="B40:B41"/>
    <mergeCell ref="B45:B47"/>
    <mergeCell ref="A87:A92"/>
    <mergeCell ref="C87:C88"/>
    <mergeCell ref="A69:A80"/>
    <mergeCell ref="C30:C31"/>
    <mergeCell ref="A1:A2"/>
    <mergeCell ref="B118:B126"/>
    <mergeCell ref="B127:B132"/>
    <mergeCell ref="G28:G29"/>
    <mergeCell ref="H28:H29"/>
    <mergeCell ref="F28:F29"/>
    <mergeCell ref="F20:F21"/>
    <mergeCell ref="G20:G21"/>
    <mergeCell ref="H20:H21"/>
    <mergeCell ref="G30:G31"/>
    <mergeCell ref="G32:G33"/>
    <mergeCell ref="G34:G35"/>
    <mergeCell ref="D121:D123"/>
    <mergeCell ref="F121:F123"/>
    <mergeCell ref="G121:G123"/>
    <mergeCell ref="H121:H123"/>
    <mergeCell ref="I121:I123"/>
    <mergeCell ref="H102:H104"/>
    <mergeCell ref="I102:I104"/>
    <mergeCell ref="D105:D107"/>
    <mergeCell ref="C118:C120"/>
    <mergeCell ref="D118:D120"/>
    <mergeCell ref="F118:F120"/>
    <mergeCell ref="G118:G120"/>
    <mergeCell ref="H118:H120"/>
    <mergeCell ref="I118:I120"/>
    <mergeCell ref="C121:C123"/>
    <mergeCell ref="D115:D117"/>
    <mergeCell ref="D114:E114"/>
    <mergeCell ref="C102:C104"/>
    <mergeCell ref="D102:D104"/>
    <mergeCell ref="F102:F104"/>
    <mergeCell ref="G102:G104"/>
    <mergeCell ref="A98:A101"/>
    <mergeCell ref="C98:C101"/>
    <mergeCell ref="D98:D99"/>
    <mergeCell ref="F98:F99"/>
    <mergeCell ref="G98:G99"/>
    <mergeCell ref="A102:A117"/>
    <mergeCell ref="B114:B117"/>
    <mergeCell ref="D91:D92"/>
    <mergeCell ref="F91:F92"/>
    <mergeCell ref="G91:G92"/>
    <mergeCell ref="D100:D101"/>
    <mergeCell ref="F100:F101"/>
    <mergeCell ref="G100:G101"/>
    <mergeCell ref="A93:A97"/>
    <mergeCell ref="D93:D95"/>
    <mergeCell ref="D96:D97"/>
    <mergeCell ref="C91:C92"/>
    <mergeCell ref="B87:B92"/>
    <mergeCell ref="B93:B97"/>
    <mergeCell ref="B98:B101"/>
    <mergeCell ref="B102:B107"/>
    <mergeCell ref="B108:B113"/>
    <mergeCell ref="G89:G90"/>
    <mergeCell ref="I89:I90"/>
    <mergeCell ref="I75:I76"/>
    <mergeCell ref="C71:C72"/>
    <mergeCell ref="D71:D72"/>
    <mergeCell ref="I71:I72"/>
    <mergeCell ref="C73:C74"/>
    <mergeCell ref="D73:D74"/>
    <mergeCell ref="I81:I82"/>
    <mergeCell ref="C83:C84"/>
    <mergeCell ref="D83:D84"/>
    <mergeCell ref="F83:F84"/>
    <mergeCell ref="G83:G84"/>
    <mergeCell ref="H83:H84"/>
    <mergeCell ref="I83:I84"/>
    <mergeCell ref="C81:C82"/>
    <mergeCell ref="D81:D82"/>
    <mergeCell ref="G71:G72"/>
    <mergeCell ref="H71:H72"/>
    <mergeCell ref="F79:F80"/>
    <mergeCell ref="G79:G80"/>
    <mergeCell ref="H79:H80"/>
    <mergeCell ref="F73:F74"/>
    <mergeCell ref="D28:D29"/>
    <mergeCell ref="I73:I74"/>
    <mergeCell ref="C79:C80"/>
    <mergeCell ref="D79:D80"/>
    <mergeCell ref="D51:D52"/>
    <mergeCell ref="A59:A68"/>
    <mergeCell ref="C59:C60"/>
    <mergeCell ref="D59:D60"/>
    <mergeCell ref="C63:C64"/>
    <mergeCell ref="D63:D64"/>
    <mergeCell ref="C67:C68"/>
    <mergeCell ref="F63:F64"/>
    <mergeCell ref="G63:G64"/>
    <mergeCell ref="C65:C66"/>
    <mergeCell ref="D65:D66"/>
    <mergeCell ref="F65:F66"/>
    <mergeCell ref="G65:G66"/>
    <mergeCell ref="D67:D68"/>
    <mergeCell ref="F67:F68"/>
    <mergeCell ref="G67:G68"/>
    <mergeCell ref="G59:G60"/>
    <mergeCell ref="F59:F60"/>
    <mergeCell ref="B48:B52"/>
    <mergeCell ref="B53:B58"/>
    <mergeCell ref="D14:D15"/>
    <mergeCell ref="F14:F15"/>
    <mergeCell ref="G14:G15"/>
    <mergeCell ref="H14:H15"/>
    <mergeCell ref="D16:D17"/>
    <mergeCell ref="G22:G23"/>
    <mergeCell ref="D3:E3"/>
    <mergeCell ref="A3:A11"/>
    <mergeCell ref="D12:D13"/>
    <mergeCell ref="F12:F13"/>
    <mergeCell ref="G12:G13"/>
    <mergeCell ref="H12:H13"/>
    <mergeCell ref="C8:C11"/>
    <mergeCell ref="D8:D11"/>
    <mergeCell ref="F8:F11"/>
    <mergeCell ref="G8:G11"/>
    <mergeCell ref="H8:H11"/>
    <mergeCell ref="C4:C7"/>
    <mergeCell ref="D4:D7"/>
    <mergeCell ref="F4:F7"/>
    <mergeCell ref="G4:G7"/>
    <mergeCell ref="H4:H7"/>
    <mergeCell ref="C1:C2"/>
    <mergeCell ref="D1:E2"/>
    <mergeCell ref="F1:F2"/>
    <mergeCell ref="G1:G2"/>
    <mergeCell ref="H1:H2"/>
    <mergeCell ref="I1:I2"/>
    <mergeCell ref="J1:K1"/>
    <mergeCell ref="G130:G132"/>
    <mergeCell ref="H130:H132"/>
    <mergeCell ref="C53:C54"/>
    <mergeCell ref="D53:D54"/>
    <mergeCell ref="I53:I54"/>
    <mergeCell ref="C108:C110"/>
    <mergeCell ref="D108:D110"/>
    <mergeCell ref="F108:F110"/>
    <mergeCell ref="G108:G110"/>
    <mergeCell ref="H108:H110"/>
    <mergeCell ref="D111:D113"/>
    <mergeCell ref="I55:I56"/>
    <mergeCell ref="I59:I60"/>
    <mergeCell ref="C61:C62"/>
    <mergeCell ref="D61:D62"/>
    <mergeCell ref="F61:F62"/>
    <mergeCell ref="G61:G62"/>
    <mergeCell ref="I61:I62"/>
    <mergeCell ref="H63:H64"/>
    <mergeCell ref="I63:I64"/>
    <mergeCell ref="H65:H66"/>
    <mergeCell ref="I65:I66"/>
    <mergeCell ref="C124:C126"/>
    <mergeCell ref="D124:D126"/>
    <mergeCell ref="F124:F126"/>
    <mergeCell ref="G124:G126"/>
    <mergeCell ref="H124:H126"/>
    <mergeCell ref="I79:I80"/>
    <mergeCell ref="C77:C78"/>
    <mergeCell ref="D77:D78"/>
    <mergeCell ref="F77:F78"/>
    <mergeCell ref="G77:G78"/>
    <mergeCell ref="H77:H78"/>
    <mergeCell ref="I77:I78"/>
    <mergeCell ref="H67:H68"/>
    <mergeCell ref="I67:I68"/>
    <mergeCell ref="C69:C70"/>
    <mergeCell ref="D69:D70"/>
    <mergeCell ref="G69:G70"/>
    <mergeCell ref="I69:I70"/>
    <mergeCell ref="C75:C76"/>
    <mergeCell ref="F53:F54"/>
    <mergeCell ref="G53:G54"/>
    <mergeCell ref="H53:H54"/>
    <mergeCell ref="C55:C56"/>
    <mergeCell ref="D55:D56"/>
    <mergeCell ref="F55:F56"/>
    <mergeCell ref="G55:G56"/>
    <mergeCell ref="H55:H56"/>
    <mergeCell ref="A53:A58"/>
    <mergeCell ref="G57:G58"/>
    <mergeCell ref="H57:H58"/>
    <mergeCell ref="F57:F58"/>
    <mergeCell ref="B59:B68"/>
    <mergeCell ref="D75:D76"/>
    <mergeCell ref="F75:F76"/>
    <mergeCell ref="G75:G76"/>
    <mergeCell ref="H75:H76"/>
    <mergeCell ref="A81:A86"/>
    <mergeCell ref="C85:C86"/>
    <mergeCell ref="D85:D86"/>
    <mergeCell ref="F85:F86"/>
    <mergeCell ref="G85:G86"/>
    <mergeCell ref="H85:H86"/>
    <mergeCell ref="G73:G74"/>
    <mergeCell ref="H73:H74"/>
    <mergeCell ref="H61:H62"/>
    <mergeCell ref="B69:B80"/>
    <mergeCell ref="B81:B86"/>
    <mergeCell ref="H59:H60"/>
    <mergeCell ref="F71:F72"/>
    <mergeCell ref="H69:H70"/>
    <mergeCell ref="F69:F70"/>
    <mergeCell ref="H81:H82"/>
    <mergeCell ref="G81:G82"/>
    <mergeCell ref="F81:F82"/>
    <mergeCell ref="C127:C129"/>
    <mergeCell ref="D127:D129"/>
    <mergeCell ref="F127:F129"/>
    <mergeCell ref="G127:G129"/>
    <mergeCell ref="H127:H129"/>
    <mergeCell ref="C130:C132"/>
    <mergeCell ref="D130:D132"/>
    <mergeCell ref="F130:F132"/>
    <mergeCell ref="F16:F17"/>
    <mergeCell ref="G16:G17"/>
    <mergeCell ref="H16:H17"/>
    <mergeCell ref="D18:D19"/>
    <mergeCell ref="F18:F19"/>
    <mergeCell ref="G18:G19"/>
    <mergeCell ref="H18:H19"/>
    <mergeCell ref="C20:C21"/>
    <mergeCell ref="D20:D21"/>
    <mergeCell ref="C22:C23"/>
    <mergeCell ref="D22:D23"/>
    <mergeCell ref="H22:H23"/>
    <mergeCell ref="H30:H31"/>
    <mergeCell ref="D57:D58"/>
    <mergeCell ref="C57:C58"/>
    <mergeCell ref="C28:C29"/>
    <mergeCell ref="I22:I23"/>
    <mergeCell ref="C24:C25"/>
    <mergeCell ref="D24:D25"/>
    <mergeCell ref="H24:H25"/>
    <mergeCell ref="I24:I25"/>
    <mergeCell ref="C26:C27"/>
    <mergeCell ref="D26:D27"/>
    <mergeCell ref="H26:H27"/>
    <mergeCell ref="I26:I27"/>
    <mergeCell ref="G24:G25"/>
    <mergeCell ref="G26:G27"/>
    <mergeCell ref="I30:I31"/>
    <mergeCell ref="C32:C33"/>
    <mergeCell ref="D32:D33"/>
    <mergeCell ref="H32:H33"/>
    <mergeCell ref="I32:I33"/>
    <mergeCell ref="C34:C35"/>
    <mergeCell ref="D34:D35"/>
    <mergeCell ref="H34:H35"/>
    <mergeCell ref="I34:I35"/>
    <mergeCell ref="D30:D31"/>
    <mergeCell ref="A48:A52"/>
    <mergeCell ref="D48:E48"/>
    <mergeCell ref="D49:D50"/>
    <mergeCell ref="A36:A39"/>
    <mergeCell ref="D36:E36"/>
    <mergeCell ref="D37:D39"/>
    <mergeCell ref="A40:A47"/>
    <mergeCell ref="D40:D41"/>
    <mergeCell ref="D42:E42"/>
    <mergeCell ref="D45:D47"/>
    <mergeCell ref="D44:E44"/>
    <mergeCell ref="D43:E43"/>
  </mergeCells>
  <phoneticPr fontId="3" type="noConversion"/>
  <pageMargins left="0.16" right="0.16" top="0.31" bottom="0.16" header="0.16" footer="0.16"/>
  <pageSetup paperSize="8" scale="1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27"/>
  <sheetViews>
    <sheetView showGridLines="0" zoomScale="55" zoomScaleNormal="55" workbookViewId="0">
      <selection activeCell="J27" sqref="J27"/>
    </sheetView>
  </sheetViews>
  <sheetFormatPr defaultColWidth="9" defaultRowHeight="26.25" customHeight="1" x14ac:dyDescent="0.3"/>
  <cols>
    <col min="1" max="1" width="24.25" style="1" bestFit="1" customWidth="1"/>
    <col min="2" max="2" width="17.625" style="1" bestFit="1" customWidth="1"/>
    <col min="3" max="3" width="8.25" style="3" bestFit="1" customWidth="1"/>
    <col min="4" max="4" width="16.75" style="1" bestFit="1" customWidth="1"/>
    <col min="5" max="5" width="19.25" style="1" customWidth="1"/>
    <col min="6" max="6" width="7.875" style="3" customWidth="1"/>
    <col min="7" max="7" width="19.625" style="3" bestFit="1" customWidth="1"/>
    <col min="8" max="8" width="8.75" style="3" customWidth="1"/>
    <col min="9" max="9" width="16.5" style="1" customWidth="1"/>
    <col min="10" max="10" width="127.125" style="1" customWidth="1"/>
    <col min="11" max="11" width="11.375" style="1" bestFit="1" customWidth="1"/>
    <col min="12" max="12" width="14.25" style="1" bestFit="1" customWidth="1"/>
    <col min="13" max="14" width="17.625" style="1" customWidth="1"/>
    <col min="15" max="16384" width="9" style="1"/>
  </cols>
  <sheetData>
    <row r="1" spans="1:12" ht="30" customHeight="1" x14ac:dyDescent="0.3">
      <c r="A1" s="83" t="s">
        <v>92</v>
      </c>
      <c r="B1" s="81" t="s">
        <v>593</v>
      </c>
      <c r="C1" s="81" t="s">
        <v>705</v>
      </c>
      <c r="D1" s="83" t="s">
        <v>98</v>
      </c>
      <c r="E1" s="83"/>
      <c r="F1" s="82" t="s">
        <v>99</v>
      </c>
      <c r="G1" s="82" t="s">
        <v>94</v>
      </c>
      <c r="H1" s="82" t="s">
        <v>100</v>
      </c>
      <c r="I1" s="81" t="s">
        <v>101</v>
      </c>
      <c r="J1" s="83" t="s">
        <v>102</v>
      </c>
      <c r="K1" s="83" t="s">
        <v>103</v>
      </c>
      <c r="L1" s="83"/>
    </row>
    <row r="2" spans="1:12" ht="30" customHeight="1" x14ac:dyDescent="0.3">
      <c r="A2" s="83"/>
      <c r="B2" s="82"/>
      <c r="C2" s="82"/>
      <c r="D2" s="83"/>
      <c r="E2" s="83"/>
      <c r="F2" s="82"/>
      <c r="G2" s="82"/>
      <c r="H2" s="82"/>
      <c r="I2" s="81"/>
      <c r="J2" s="83"/>
      <c r="K2" s="46" t="s">
        <v>93</v>
      </c>
      <c r="L2" s="45" t="s">
        <v>94</v>
      </c>
    </row>
    <row r="3" spans="1:12" ht="45" customHeight="1" x14ac:dyDescent="0.3">
      <c r="A3" s="91" t="s">
        <v>675</v>
      </c>
      <c r="B3" s="91" t="s">
        <v>686</v>
      </c>
      <c r="C3" s="26" t="s">
        <v>151</v>
      </c>
      <c r="D3" s="89" t="s">
        <v>683</v>
      </c>
      <c r="E3" s="26" t="s">
        <v>138</v>
      </c>
      <c r="F3" s="28" t="s">
        <v>1072</v>
      </c>
      <c r="G3" s="26" t="s">
        <v>107</v>
      </c>
      <c r="H3" s="26" t="s">
        <v>119</v>
      </c>
      <c r="I3" s="26" t="s">
        <v>62</v>
      </c>
      <c r="J3" s="20" t="s">
        <v>677</v>
      </c>
      <c r="K3" s="47">
        <f>'2. Data 수집·관리표'!J37</f>
        <v>40000</v>
      </c>
      <c r="L3" s="42" t="s">
        <v>107</v>
      </c>
    </row>
    <row r="4" spans="1:12" ht="45" customHeight="1" x14ac:dyDescent="0.3">
      <c r="A4" s="92"/>
      <c r="B4" s="91"/>
      <c r="C4" s="26" t="s">
        <v>152</v>
      </c>
      <c r="D4" s="88"/>
      <c r="E4" s="26" t="s">
        <v>139</v>
      </c>
      <c r="F4" s="28" t="s">
        <v>1073</v>
      </c>
      <c r="G4" s="26" t="s">
        <v>140</v>
      </c>
      <c r="H4" s="26" t="s">
        <v>142</v>
      </c>
      <c r="I4" s="26" t="s">
        <v>61</v>
      </c>
      <c r="J4" s="20" t="s">
        <v>678</v>
      </c>
      <c r="K4" s="47">
        <f>'2. Data 수집·관리표'!J38</f>
        <v>175</v>
      </c>
      <c r="L4" s="42" t="s">
        <v>140</v>
      </c>
    </row>
    <row r="5" spans="1:12" ht="45" customHeight="1" x14ac:dyDescent="0.3">
      <c r="A5" s="92"/>
      <c r="B5" s="91"/>
      <c r="C5" s="26" t="s">
        <v>154</v>
      </c>
      <c r="D5" s="88"/>
      <c r="E5" s="26" t="s">
        <v>141</v>
      </c>
      <c r="F5" s="28" t="s">
        <v>1074</v>
      </c>
      <c r="G5" s="26" t="s">
        <v>711</v>
      </c>
      <c r="H5" s="26" t="s">
        <v>144</v>
      </c>
      <c r="I5" s="26" t="s">
        <v>519</v>
      </c>
      <c r="J5" s="20" t="s">
        <v>679</v>
      </c>
      <c r="K5" s="47">
        <f>'2. Data 수집·관리표'!J39</f>
        <v>12</v>
      </c>
      <c r="L5" s="42" t="s">
        <v>143</v>
      </c>
    </row>
    <row r="6" spans="1:12" ht="30" customHeight="1" x14ac:dyDescent="0.3">
      <c r="A6" s="92"/>
      <c r="B6" s="91"/>
      <c r="C6" s="26" t="s">
        <v>309</v>
      </c>
      <c r="D6" s="89" t="s">
        <v>158</v>
      </c>
      <c r="E6" s="88"/>
      <c r="F6" s="28" t="s">
        <v>1121</v>
      </c>
      <c r="G6" s="26" t="s">
        <v>112</v>
      </c>
      <c r="H6" s="26" t="s">
        <v>95</v>
      </c>
      <c r="I6" s="26" t="s">
        <v>95</v>
      </c>
      <c r="J6" s="20" t="s">
        <v>159</v>
      </c>
      <c r="K6" s="47">
        <v>650</v>
      </c>
      <c r="L6" s="42" t="s">
        <v>140</v>
      </c>
    </row>
    <row r="7" spans="1:12" ht="60" customHeight="1" x14ac:dyDescent="0.3">
      <c r="A7" s="92"/>
      <c r="B7" s="91"/>
      <c r="C7" s="26" t="s">
        <v>310</v>
      </c>
      <c r="D7" s="89" t="s">
        <v>160</v>
      </c>
      <c r="E7" s="88"/>
      <c r="F7" s="28" t="s">
        <v>1122</v>
      </c>
      <c r="G7" s="26" t="s">
        <v>97</v>
      </c>
      <c r="H7" s="26" t="s">
        <v>714</v>
      </c>
      <c r="I7" s="26" t="s">
        <v>680</v>
      </c>
      <c r="J7" s="32" t="s">
        <v>717</v>
      </c>
      <c r="K7" s="47">
        <f>'2. Data 수집·관리표'!J52</f>
        <v>120</v>
      </c>
      <c r="L7" s="42" t="s">
        <v>112</v>
      </c>
    </row>
    <row r="8" spans="1:12" ht="60" customHeight="1" x14ac:dyDescent="0.3">
      <c r="A8" s="92"/>
      <c r="B8" s="91"/>
      <c r="C8" s="26" t="s">
        <v>311</v>
      </c>
      <c r="D8" s="89" t="s">
        <v>161</v>
      </c>
      <c r="E8" s="88"/>
      <c r="F8" s="28" t="s">
        <v>1123</v>
      </c>
      <c r="G8" s="26" t="s">
        <v>112</v>
      </c>
      <c r="H8" s="26" t="s">
        <v>95</v>
      </c>
      <c r="I8" s="26" t="s">
        <v>95</v>
      </c>
      <c r="J8" s="32" t="s">
        <v>722</v>
      </c>
      <c r="K8" s="47">
        <f>K6-K7</f>
        <v>530</v>
      </c>
      <c r="L8" s="42" t="s">
        <v>112</v>
      </c>
    </row>
    <row r="9" spans="1:12" ht="30" customHeight="1" x14ac:dyDescent="0.3">
      <c r="A9" s="92"/>
      <c r="B9" s="91" t="s">
        <v>692</v>
      </c>
      <c r="C9" s="88" t="s">
        <v>33</v>
      </c>
      <c r="D9" s="89" t="s">
        <v>688</v>
      </c>
      <c r="E9" s="26" t="s">
        <v>133</v>
      </c>
      <c r="F9" s="90" t="s">
        <v>95</v>
      </c>
      <c r="G9" s="88" t="s">
        <v>95</v>
      </c>
      <c r="H9" s="88"/>
      <c r="I9" s="88" t="s">
        <v>19</v>
      </c>
      <c r="J9" s="87" t="s">
        <v>689</v>
      </c>
      <c r="K9" s="47" t="str">
        <f>'2. Data 수집·관리표'!J12</f>
        <v>LNG</v>
      </c>
      <c r="L9" s="42" t="s">
        <v>95</v>
      </c>
    </row>
    <row r="10" spans="1:12" ht="30" customHeight="1" x14ac:dyDescent="0.3">
      <c r="A10" s="92"/>
      <c r="B10" s="92"/>
      <c r="C10" s="88"/>
      <c r="D10" s="88"/>
      <c r="E10" s="26" t="s">
        <v>134</v>
      </c>
      <c r="F10" s="90"/>
      <c r="G10" s="88"/>
      <c r="H10" s="88"/>
      <c r="I10" s="88"/>
      <c r="J10" s="87"/>
      <c r="K10" s="47" t="str">
        <f>'2. Data 수집·관리표'!J13</f>
        <v>-</v>
      </c>
      <c r="L10" s="42" t="s">
        <v>95</v>
      </c>
    </row>
    <row r="11" spans="1:12" ht="30" customHeight="1" x14ac:dyDescent="0.3">
      <c r="A11" s="92"/>
      <c r="B11" s="92"/>
      <c r="C11" s="88"/>
      <c r="D11" s="89" t="s">
        <v>682</v>
      </c>
      <c r="E11" s="26" t="s">
        <v>133</v>
      </c>
      <c r="F11" s="90" t="s">
        <v>1064</v>
      </c>
      <c r="G11" s="88" t="s">
        <v>712</v>
      </c>
      <c r="H11" s="88" t="s">
        <v>136</v>
      </c>
      <c r="I11" s="88" t="s">
        <v>715</v>
      </c>
      <c r="J11" s="87" t="s">
        <v>718</v>
      </c>
      <c r="K11" s="47">
        <f>'2. Data 수집·관리표'!J14</f>
        <v>10</v>
      </c>
      <c r="L11" s="42" t="s">
        <v>137</v>
      </c>
    </row>
    <row r="12" spans="1:12" ht="30" customHeight="1" x14ac:dyDescent="0.3">
      <c r="A12" s="92"/>
      <c r="B12" s="92"/>
      <c r="C12" s="88"/>
      <c r="D12" s="88"/>
      <c r="E12" s="26" t="s">
        <v>134</v>
      </c>
      <c r="F12" s="90"/>
      <c r="G12" s="88"/>
      <c r="H12" s="88"/>
      <c r="I12" s="88"/>
      <c r="J12" s="87"/>
      <c r="K12" s="47" t="str">
        <f>'2. Data 수집·관리표'!J15</f>
        <v>-</v>
      </c>
      <c r="L12" s="43" t="s">
        <v>95</v>
      </c>
    </row>
    <row r="13" spans="1:12" ht="30" customHeight="1" x14ac:dyDescent="0.3">
      <c r="A13" s="92"/>
      <c r="B13" s="89" t="s">
        <v>694</v>
      </c>
      <c r="C13" s="88" t="s">
        <v>698</v>
      </c>
      <c r="D13" s="89" t="s">
        <v>681</v>
      </c>
      <c r="E13" s="26" t="s">
        <v>6</v>
      </c>
      <c r="F13" s="90" t="s">
        <v>8</v>
      </c>
      <c r="G13" s="88" t="s">
        <v>8</v>
      </c>
      <c r="H13" s="88"/>
      <c r="I13" s="88" t="s">
        <v>554</v>
      </c>
      <c r="J13" s="87" t="s">
        <v>690</v>
      </c>
      <c r="K13" s="47" t="str">
        <f>'2. Data 수집·관리표'!J16</f>
        <v>LNG</v>
      </c>
      <c r="L13" s="43"/>
    </row>
    <row r="14" spans="1:12" ht="30" customHeight="1" x14ac:dyDescent="0.3">
      <c r="A14" s="92"/>
      <c r="B14" s="89"/>
      <c r="C14" s="88"/>
      <c r="D14" s="88"/>
      <c r="E14" s="26" t="s">
        <v>7</v>
      </c>
      <c r="F14" s="90"/>
      <c r="G14" s="88"/>
      <c r="H14" s="88"/>
      <c r="I14" s="88"/>
      <c r="J14" s="87"/>
      <c r="K14" s="47" t="str">
        <f>'2. Data 수집·관리표'!J17</f>
        <v>-</v>
      </c>
      <c r="L14" s="43"/>
    </row>
    <row r="15" spans="1:12" ht="30" customHeight="1" x14ac:dyDescent="0.3">
      <c r="A15" s="92"/>
      <c r="B15" s="89"/>
      <c r="C15" s="88"/>
      <c r="D15" s="89" t="s">
        <v>682</v>
      </c>
      <c r="E15" s="26" t="s">
        <v>6</v>
      </c>
      <c r="F15" s="90" t="s">
        <v>1064</v>
      </c>
      <c r="G15" s="88" t="s">
        <v>712</v>
      </c>
      <c r="H15" s="88" t="s">
        <v>11</v>
      </c>
      <c r="I15" s="88" t="s">
        <v>555</v>
      </c>
      <c r="J15" s="87" t="s">
        <v>719</v>
      </c>
      <c r="K15" s="47">
        <f>'2. Data 수집·관리표'!J18</f>
        <v>30</v>
      </c>
      <c r="L15" s="42" t="s">
        <v>137</v>
      </c>
    </row>
    <row r="16" spans="1:12" ht="30" customHeight="1" x14ac:dyDescent="0.3">
      <c r="A16" s="92"/>
      <c r="B16" s="89"/>
      <c r="C16" s="88"/>
      <c r="D16" s="88"/>
      <c r="E16" s="26" t="s">
        <v>7</v>
      </c>
      <c r="F16" s="90"/>
      <c r="G16" s="88"/>
      <c r="H16" s="88"/>
      <c r="I16" s="88"/>
      <c r="J16" s="87"/>
      <c r="K16" s="47" t="str">
        <f>'2. Data 수집·관리표'!J19</f>
        <v>-</v>
      </c>
      <c r="L16" s="43"/>
    </row>
    <row r="17" spans="1:12" ht="30" customHeight="1" x14ac:dyDescent="0.3">
      <c r="A17" s="92"/>
      <c r="B17" s="92" t="s">
        <v>687</v>
      </c>
      <c r="C17" s="88" t="s">
        <v>699</v>
      </c>
      <c r="D17" s="89" t="s">
        <v>684</v>
      </c>
      <c r="E17" s="26" t="s">
        <v>133</v>
      </c>
      <c r="F17" s="90" t="s">
        <v>1124</v>
      </c>
      <c r="G17" s="88" t="s">
        <v>713</v>
      </c>
      <c r="H17" s="88" t="s">
        <v>95</v>
      </c>
      <c r="I17" s="88" t="s">
        <v>95</v>
      </c>
      <c r="J17" s="87" t="s">
        <v>691</v>
      </c>
      <c r="K17" s="47">
        <v>9420</v>
      </c>
      <c r="L17" s="42" t="s">
        <v>156</v>
      </c>
    </row>
    <row r="18" spans="1:12" ht="30" customHeight="1" x14ac:dyDescent="0.3">
      <c r="A18" s="92"/>
      <c r="B18" s="92"/>
      <c r="C18" s="88"/>
      <c r="D18" s="88"/>
      <c r="E18" s="26" t="s">
        <v>134</v>
      </c>
      <c r="F18" s="90"/>
      <c r="G18" s="88"/>
      <c r="H18" s="88"/>
      <c r="I18" s="88"/>
      <c r="J18" s="87"/>
      <c r="K18" s="47" t="s">
        <v>95</v>
      </c>
      <c r="L18" s="43" t="s">
        <v>95</v>
      </c>
    </row>
    <row r="19" spans="1:12" ht="30" customHeight="1" x14ac:dyDescent="0.3">
      <c r="A19" s="92"/>
      <c r="B19" s="92"/>
      <c r="C19" s="26" t="s">
        <v>700</v>
      </c>
      <c r="D19" s="89" t="s">
        <v>312</v>
      </c>
      <c r="E19" s="88"/>
      <c r="F19" s="28" t="s">
        <v>1125</v>
      </c>
      <c r="G19" s="26" t="s">
        <v>95</v>
      </c>
      <c r="H19" s="26" t="s">
        <v>95</v>
      </c>
      <c r="I19" s="26" t="s">
        <v>95</v>
      </c>
      <c r="J19" s="32" t="s">
        <v>313</v>
      </c>
      <c r="K19" s="48">
        <v>0.8</v>
      </c>
      <c r="L19" s="43" t="s">
        <v>95</v>
      </c>
    </row>
    <row r="20" spans="1:12" ht="60" customHeight="1" x14ac:dyDescent="0.3">
      <c r="A20" s="92"/>
      <c r="B20" s="92"/>
      <c r="C20" s="26" t="s">
        <v>314</v>
      </c>
      <c r="D20" s="89" t="s">
        <v>707</v>
      </c>
      <c r="E20" s="89"/>
      <c r="F20" s="89"/>
      <c r="G20" s="26" t="s">
        <v>107</v>
      </c>
      <c r="H20" s="26" t="s">
        <v>95</v>
      </c>
      <c r="I20" s="26" t="s">
        <v>95</v>
      </c>
      <c r="J20" s="8" t="s">
        <v>1215</v>
      </c>
      <c r="K20" s="49">
        <f>K3-(K11*K17/K8*K19)</f>
        <v>39857.811320754714</v>
      </c>
      <c r="L20" s="44" t="s">
        <v>107</v>
      </c>
    </row>
    <row r="21" spans="1:12" ht="30" customHeight="1" x14ac:dyDescent="0.3">
      <c r="A21" s="91" t="s">
        <v>676</v>
      </c>
      <c r="B21" s="91" t="s">
        <v>693</v>
      </c>
      <c r="C21" s="26" t="s">
        <v>155</v>
      </c>
      <c r="D21" s="89" t="s">
        <v>315</v>
      </c>
      <c r="E21" s="26" t="s">
        <v>316</v>
      </c>
      <c r="F21" s="28" t="s">
        <v>95</v>
      </c>
      <c r="G21" s="26" t="s">
        <v>163</v>
      </c>
      <c r="H21" s="26" t="s">
        <v>95</v>
      </c>
      <c r="I21" s="26" t="s">
        <v>95</v>
      </c>
      <c r="J21" s="31" t="s">
        <v>696</v>
      </c>
      <c r="K21" s="50">
        <v>1.6719999999999999</v>
      </c>
      <c r="L21" s="42" t="s">
        <v>317</v>
      </c>
    </row>
    <row r="22" spans="1:12" ht="30" customHeight="1" x14ac:dyDescent="0.3">
      <c r="A22" s="92"/>
      <c r="B22" s="91"/>
      <c r="C22" s="26" t="s">
        <v>34</v>
      </c>
      <c r="D22" s="89"/>
      <c r="E22" s="26" t="s">
        <v>318</v>
      </c>
      <c r="F22" s="28" t="s">
        <v>95</v>
      </c>
      <c r="G22" s="27" t="s">
        <v>95</v>
      </c>
      <c r="H22" s="26" t="s">
        <v>95</v>
      </c>
      <c r="I22" s="26" t="s">
        <v>95</v>
      </c>
      <c r="J22" s="31" t="s">
        <v>697</v>
      </c>
      <c r="K22" s="50">
        <v>1.0109999999999999</v>
      </c>
      <c r="L22" s="43" t="s">
        <v>95</v>
      </c>
    </row>
    <row r="23" spans="1:12" ht="30" customHeight="1" x14ac:dyDescent="0.3">
      <c r="A23" s="92"/>
      <c r="B23" s="91" t="s">
        <v>695</v>
      </c>
      <c r="C23" s="26" t="s">
        <v>701</v>
      </c>
      <c r="D23" s="89" t="s">
        <v>315</v>
      </c>
      <c r="E23" s="26" t="s">
        <v>316</v>
      </c>
      <c r="F23" s="28" t="s">
        <v>8</v>
      </c>
      <c r="G23" s="26" t="s">
        <v>64</v>
      </c>
      <c r="H23" s="26" t="s">
        <v>8</v>
      </c>
      <c r="I23" s="26" t="s">
        <v>8</v>
      </c>
      <c r="J23" s="31" t="s">
        <v>1264</v>
      </c>
      <c r="K23" s="50">
        <v>1.6819999999999999</v>
      </c>
      <c r="L23" s="42" t="s">
        <v>317</v>
      </c>
    </row>
    <row r="24" spans="1:12" ht="30" customHeight="1" x14ac:dyDescent="0.3">
      <c r="A24" s="92"/>
      <c r="B24" s="91"/>
      <c r="C24" s="26" t="s">
        <v>702</v>
      </c>
      <c r="D24" s="89"/>
      <c r="E24" s="26" t="s">
        <v>318</v>
      </c>
      <c r="F24" s="28" t="s">
        <v>8</v>
      </c>
      <c r="G24" s="27" t="s">
        <v>8</v>
      </c>
      <c r="H24" s="26" t="s">
        <v>8</v>
      </c>
      <c r="I24" s="26" t="s">
        <v>8</v>
      </c>
      <c r="J24" s="31" t="s">
        <v>1265</v>
      </c>
      <c r="K24" s="50">
        <v>0.92300000000000004</v>
      </c>
      <c r="L24" s="43" t="s">
        <v>8</v>
      </c>
    </row>
    <row r="25" spans="1:12" ht="45" customHeight="1" x14ac:dyDescent="0.3">
      <c r="A25" s="92"/>
      <c r="B25" s="92" t="s">
        <v>687</v>
      </c>
      <c r="C25" s="26" t="s">
        <v>703</v>
      </c>
      <c r="D25" s="89" t="s">
        <v>153</v>
      </c>
      <c r="E25" s="89"/>
      <c r="F25" s="28" t="s">
        <v>1063</v>
      </c>
      <c r="G25" s="26" t="s">
        <v>107</v>
      </c>
      <c r="H25" s="26" t="s">
        <v>108</v>
      </c>
      <c r="I25" s="26" t="s">
        <v>223</v>
      </c>
      <c r="J25" s="32" t="s">
        <v>720</v>
      </c>
      <c r="K25" s="47">
        <f>'2. Data 수집·관리표'!J8</f>
        <v>9000</v>
      </c>
      <c r="L25" s="42" t="s">
        <v>107</v>
      </c>
    </row>
    <row r="26" spans="1:12" ht="45" customHeight="1" x14ac:dyDescent="0.3">
      <c r="A26" s="92"/>
      <c r="B26" s="92"/>
      <c r="C26" s="26" t="s">
        <v>704</v>
      </c>
      <c r="D26" s="89" t="s">
        <v>162</v>
      </c>
      <c r="E26" s="89"/>
      <c r="F26" s="28" t="s">
        <v>1075</v>
      </c>
      <c r="G26" s="26" t="s">
        <v>140</v>
      </c>
      <c r="H26" s="26" t="s">
        <v>24</v>
      </c>
      <c r="I26" s="26" t="s">
        <v>716</v>
      </c>
      <c r="J26" s="32" t="s">
        <v>721</v>
      </c>
      <c r="K26" s="47">
        <f>'2. Data 수집·관리표'!J45</f>
        <v>185</v>
      </c>
      <c r="L26" s="42" t="s">
        <v>140</v>
      </c>
    </row>
    <row r="27" spans="1:12" ht="60" customHeight="1" x14ac:dyDescent="0.3">
      <c r="A27" s="92"/>
      <c r="B27" s="92"/>
      <c r="C27" s="26" t="s">
        <v>157</v>
      </c>
      <c r="D27" s="90" t="s">
        <v>708</v>
      </c>
      <c r="E27" s="90"/>
      <c r="F27" s="90"/>
      <c r="G27" s="26" t="s">
        <v>112</v>
      </c>
      <c r="H27" s="26" t="s">
        <v>95</v>
      </c>
      <c r="I27" s="26" t="s">
        <v>95</v>
      </c>
      <c r="J27" s="8" t="s">
        <v>1216</v>
      </c>
      <c r="K27" s="49">
        <f>(K22*((K20*K8)/K25))+(K21*K26)</f>
        <v>2682.3212266666665</v>
      </c>
      <c r="L27" s="44" t="s">
        <v>112</v>
      </c>
    </row>
  </sheetData>
  <mergeCells count="63">
    <mergeCell ref="A3:A20"/>
    <mergeCell ref="D3:D5"/>
    <mergeCell ref="D6:E6"/>
    <mergeCell ref="D7:E7"/>
    <mergeCell ref="D8:E8"/>
    <mergeCell ref="C9:C12"/>
    <mergeCell ref="C17:C18"/>
    <mergeCell ref="D9:D10"/>
    <mergeCell ref="D20:F20"/>
    <mergeCell ref="D19:E19"/>
    <mergeCell ref="B3:B8"/>
    <mergeCell ref="C13:C16"/>
    <mergeCell ref="B13:B16"/>
    <mergeCell ref="B9:B12"/>
    <mergeCell ref="B17:B20"/>
    <mergeCell ref="F9:F10"/>
    <mergeCell ref="A21:A27"/>
    <mergeCell ref="D21:D22"/>
    <mergeCell ref="D25:E25"/>
    <mergeCell ref="D26:E26"/>
    <mergeCell ref="D27:F27"/>
    <mergeCell ref="B23:B24"/>
    <mergeCell ref="B21:B22"/>
    <mergeCell ref="D23:D24"/>
    <mergeCell ref="B25:B27"/>
    <mergeCell ref="H17:H18"/>
    <mergeCell ref="I17:I18"/>
    <mergeCell ref="J17:J18"/>
    <mergeCell ref="F11:F12"/>
    <mergeCell ref="G11:G12"/>
    <mergeCell ref="H11:H12"/>
    <mergeCell ref="I11:I12"/>
    <mergeCell ref="J13:J14"/>
    <mergeCell ref="J15:J16"/>
    <mergeCell ref="I15:I16"/>
    <mergeCell ref="G9:G10"/>
    <mergeCell ref="H9:H10"/>
    <mergeCell ref="I9:I10"/>
    <mergeCell ref="D17:D18"/>
    <mergeCell ref="F17:F18"/>
    <mergeCell ref="D11:D12"/>
    <mergeCell ref="D13:D14"/>
    <mergeCell ref="D15:D16"/>
    <mergeCell ref="G13:G14"/>
    <mergeCell ref="G15:G16"/>
    <mergeCell ref="F13:F14"/>
    <mergeCell ref="F15:F16"/>
    <mergeCell ref="H13:H14"/>
    <mergeCell ref="I13:I14"/>
    <mergeCell ref="H15:H16"/>
    <mergeCell ref="G17:G18"/>
    <mergeCell ref="A1:A2"/>
    <mergeCell ref="C1:C2"/>
    <mergeCell ref="D1:E2"/>
    <mergeCell ref="F1:F2"/>
    <mergeCell ref="G1:G2"/>
    <mergeCell ref="B1:B2"/>
    <mergeCell ref="H1:H2"/>
    <mergeCell ref="I1:I2"/>
    <mergeCell ref="J1:J2"/>
    <mergeCell ref="K1:L1"/>
    <mergeCell ref="J11:J12"/>
    <mergeCell ref="J9:J10"/>
  </mergeCells>
  <phoneticPr fontId="3" type="noConversion"/>
  <pageMargins left="0.16" right="0.16" top="0.31" bottom="0.16" header="0.16" footer="0.16"/>
  <pageSetup paperSize="8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6"/>
  <sheetViews>
    <sheetView showGridLines="0" zoomScale="55" zoomScaleNormal="55" workbookViewId="0">
      <selection activeCell="O11" sqref="O11"/>
    </sheetView>
  </sheetViews>
  <sheetFormatPr defaultRowHeight="30" customHeight="1" x14ac:dyDescent="0.3"/>
  <cols>
    <col min="1" max="1" width="19.25" style="1" bestFit="1" customWidth="1"/>
    <col min="2" max="2" width="13.125" style="1" bestFit="1" customWidth="1"/>
    <col min="3" max="3" width="7.375" style="3" bestFit="1" customWidth="1"/>
    <col min="4" max="4" width="19.25" style="19" customWidth="1"/>
    <col min="5" max="5" width="12.625" style="19" customWidth="1"/>
    <col min="6" max="6" width="8.25" style="19" customWidth="1"/>
    <col min="7" max="7" width="19.625" style="19" customWidth="1"/>
    <col min="8" max="8" width="8.75" style="3" customWidth="1"/>
    <col min="9" max="9" width="16.5" style="3" customWidth="1"/>
    <col min="10" max="10" width="133.25" style="1" customWidth="1"/>
    <col min="11" max="11" width="11.375" style="3" bestFit="1" customWidth="1"/>
    <col min="12" max="12" width="15" style="1" customWidth="1"/>
    <col min="13" max="44" width="17.625" style="1" customWidth="1"/>
    <col min="45" max="45" width="21.75" style="1" customWidth="1"/>
    <col min="46" max="46" width="17.625" style="1" customWidth="1"/>
    <col min="47" max="47" width="21.375" style="1" customWidth="1"/>
    <col min="48" max="51" width="17.625" style="1" customWidth="1"/>
    <col min="52" max="54" width="19.375" style="1" customWidth="1"/>
    <col min="55" max="55" width="22.5" style="1" customWidth="1"/>
    <col min="56" max="59" width="17.625" style="1" customWidth="1"/>
    <col min="60" max="60" width="22.5" style="1" customWidth="1"/>
    <col min="61" max="63" width="17.625" style="1" customWidth="1"/>
    <col min="64" max="16384" width="9" style="1"/>
  </cols>
  <sheetData>
    <row r="1" spans="1:12" ht="30" customHeight="1" x14ac:dyDescent="0.3">
      <c r="A1" s="83" t="s">
        <v>480</v>
      </c>
      <c r="B1" s="81" t="s">
        <v>593</v>
      </c>
      <c r="C1" s="81" t="s">
        <v>594</v>
      </c>
      <c r="D1" s="82" t="s">
        <v>479</v>
      </c>
      <c r="E1" s="82"/>
      <c r="F1" s="82" t="s">
        <v>478</v>
      </c>
      <c r="G1" s="82" t="s">
        <v>472</v>
      </c>
      <c r="H1" s="82" t="s">
        <v>477</v>
      </c>
      <c r="I1" s="81" t="s">
        <v>476</v>
      </c>
      <c r="J1" s="83" t="s">
        <v>475</v>
      </c>
      <c r="K1" s="83" t="s">
        <v>474</v>
      </c>
      <c r="L1" s="83"/>
    </row>
    <row r="2" spans="1:12" ht="30" customHeight="1" x14ac:dyDescent="0.3">
      <c r="A2" s="83"/>
      <c r="B2" s="82"/>
      <c r="C2" s="82"/>
      <c r="D2" s="82"/>
      <c r="E2" s="82"/>
      <c r="F2" s="82"/>
      <c r="G2" s="82"/>
      <c r="H2" s="82"/>
      <c r="I2" s="81"/>
      <c r="J2" s="83"/>
      <c r="K2" s="56" t="s">
        <v>473</v>
      </c>
      <c r="L2" s="45" t="s">
        <v>472</v>
      </c>
    </row>
    <row r="3" spans="1:12" ht="45" customHeight="1" x14ac:dyDescent="0.3">
      <c r="A3" s="93" t="s">
        <v>723</v>
      </c>
      <c r="B3" s="93" t="s">
        <v>693</v>
      </c>
      <c r="C3" s="17" t="s">
        <v>471</v>
      </c>
      <c r="D3" s="95" t="s">
        <v>470</v>
      </c>
      <c r="E3" s="96"/>
      <c r="F3" s="30" t="s">
        <v>1062</v>
      </c>
      <c r="G3" s="17" t="s">
        <v>383</v>
      </c>
      <c r="H3" s="17" t="s">
        <v>467</v>
      </c>
      <c r="I3" s="17" t="s">
        <v>762</v>
      </c>
      <c r="J3" s="20" t="s">
        <v>763</v>
      </c>
      <c r="K3" s="52">
        <f>'2. Data 수집·관리표'!J4</f>
        <v>20000</v>
      </c>
      <c r="L3" s="42" t="s">
        <v>515</v>
      </c>
    </row>
    <row r="4" spans="1:12" ht="45" customHeight="1" x14ac:dyDescent="0.3">
      <c r="A4" s="94"/>
      <c r="B4" s="93"/>
      <c r="C4" s="17" t="s">
        <v>469</v>
      </c>
      <c r="D4" s="95" t="s">
        <v>468</v>
      </c>
      <c r="E4" s="96"/>
      <c r="F4" s="30" t="s">
        <v>1063</v>
      </c>
      <c r="G4" s="17" t="s">
        <v>383</v>
      </c>
      <c r="H4" s="17" t="s">
        <v>467</v>
      </c>
      <c r="I4" s="17" t="s">
        <v>223</v>
      </c>
      <c r="J4" s="20" t="s">
        <v>720</v>
      </c>
      <c r="K4" s="52">
        <f>'2. Data 수집·관리표'!J8</f>
        <v>9000</v>
      </c>
      <c r="L4" s="42" t="s">
        <v>383</v>
      </c>
    </row>
    <row r="5" spans="1:12" ht="60" customHeight="1" x14ac:dyDescent="0.3">
      <c r="A5" s="94"/>
      <c r="B5" s="93"/>
      <c r="C5" s="17" t="s">
        <v>466</v>
      </c>
      <c r="D5" s="95" t="s">
        <v>465</v>
      </c>
      <c r="E5" s="96"/>
      <c r="F5" s="30" t="s">
        <v>1126</v>
      </c>
      <c r="G5" s="17" t="s">
        <v>371</v>
      </c>
      <c r="H5" s="17" t="s">
        <v>371</v>
      </c>
      <c r="I5" s="17" t="s">
        <v>371</v>
      </c>
      <c r="J5" s="20" t="s">
        <v>764</v>
      </c>
      <c r="K5" s="53">
        <f>K4/K3</f>
        <v>0.45</v>
      </c>
      <c r="L5" s="42" t="s">
        <v>371</v>
      </c>
    </row>
    <row r="6" spans="1:12" ht="30" customHeight="1" x14ac:dyDescent="0.3">
      <c r="A6" s="93" t="s">
        <v>726</v>
      </c>
      <c r="B6" s="93" t="s">
        <v>693</v>
      </c>
      <c r="C6" s="96" t="s">
        <v>464</v>
      </c>
      <c r="D6" s="95" t="s">
        <v>681</v>
      </c>
      <c r="E6" s="17" t="s">
        <v>461</v>
      </c>
      <c r="F6" s="97" t="s">
        <v>371</v>
      </c>
      <c r="G6" s="96" t="s">
        <v>371</v>
      </c>
      <c r="H6" s="96" t="s">
        <v>371</v>
      </c>
      <c r="I6" s="96" t="s">
        <v>19</v>
      </c>
      <c r="J6" s="87" t="s">
        <v>689</v>
      </c>
      <c r="K6" s="52" t="str">
        <f>'2. Data 수집·관리표'!J12</f>
        <v>LNG</v>
      </c>
      <c r="L6" s="42" t="s">
        <v>371</v>
      </c>
    </row>
    <row r="7" spans="1:12" ht="30" customHeight="1" x14ac:dyDescent="0.3">
      <c r="A7" s="94"/>
      <c r="B7" s="93"/>
      <c r="C7" s="96"/>
      <c r="D7" s="95"/>
      <c r="E7" s="17" t="s">
        <v>459</v>
      </c>
      <c r="F7" s="97"/>
      <c r="G7" s="96"/>
      <c r="H7" s="96"/>
      <c r="I7" s="96"/>
      <c r="J7" s="87"/>
      <c r="K7" s="52" t="str">
        <f>'2. Data 수집·관리표'!J13</f>
        <v>-</v>
      </c>
      <c r="L7" s="42" t="s">
        <v>371</v>
      </c>
    </row>
    <row r="8" spans="1:12" ht="30" customHeight="1" x14ac:dyDescent="0.3">
      <c r="A8" s="94"/>
      <c r="B8" s="93"/>
      <c r="C8" s="96"/>
      <c r="D8" s="95" t="s">
        <v>682</v>
      </c>
      <c r="E8" s="17" t="s">
        <v>461</v>
      </c>
      <c r="F8" s="97" t="s">
        <v>1064</v>
      </c>
      <c r="G8" s="96" t="s">
        <v>709</v>
      </c>
      <c r="H8" s="96" t="s">
        <v>463</v>
      </c>
      <c r="I8" s="96" t="s">
        <v>0</v>
      </c>
      <c r="J8" s="87" t="s">
        <v>718</v>
      </c>
      <c r="K8" s="52">
        <f>'2. Data 수집·관리표'!J14</f>
        <v>10</v>
      </c>
      <c r="L8" s="42" t="s">
        <v>414</v>
      </c>
    </row>
    <row r="9" spans="1:12" ht="30" customHeight="1" x14ac:dyDescent="0.3">
      <c r="A9" s="94"/>
      <c r="B9" s="93"/>
      <c r="C9" s="96"/>
      <c r="D9" s="95"/>
      <c r="E9" s="17" t="s">
        <v>459</v>
      </c>
      <c r="F9" s="97"/>
      <c r="G9" s="96"/>
      <c r="H9" s="96"/>
      <c r="I9" s="96"/>
      <c r="J9" s="87"/>
      <c r="K9" s="52" t="str">
        <f>'2. Data 수집·관리표'!J15</f>
        <v>-</v>
      </c>
      <c r="L9" s="43" t="s">
        <v>371</v>
      </c>
    </row>
    <row r="10" spans="1:12" ht="30" customHeight="1" x14ac:dyDescent="0.3">
      <c r="A10" s="94"/>
      <c r="B10" s="93"/>
      <c r="C10" s="96" t="s">
        <v>462</v>
      </c>
      <c r="D10" s="95" t="s">
        <v>765</v>
      </c>
      <c r="E10" s="17" t="s">
        <v>461</v>
      </c>
      <c r="F10" s="97" t="s">
        <v>1127</v>
      </c>
      <c r="G10" s="96" t="s">
        <v>710</v>
      </c>
      <c r="H10" s="96" t="s">
        <v>371</v>
      </c>
      <c r="I10" s="96" t="s">
        <v>371</v>
      </c>
      <c r="J10" s="87" t="s">
        <v>691</v>
      </c>
      <c r="K10" s="52">
        <v>9420</v>
      </c>
      <c r="L10" s="42" t="s">
        <v>460</v>
      </c>
    </row>
    <row r="11" spans="1:12" ht="30" customHeight="1" x14ac:dyDescent="0.3">
      <c r="A11" s="94"/>
      <c r="B11" s="93"/>
      <c r="C11" s="96"/>
      <c r="D11" s="96"/>
      <c r="E11" s="17" t="s">
        <v>459</v>
      </c>
      <c r="F11" s="97"/>
      <c r="G11" s="96"/>
      <c r="H11" s="96"/>
      <c r="I11" s="96"/>
      <c r="J11" s="87"/>
      <c r="K11" s="52" t="s">
        <v>371</v>
      </c>
      <c r="L11" s="43" t="s">
        <v>371</v>
      </c>
    </row>
    <row r="12" spans="1:12" ht="60" customHeight="1" x14ac:dyDescent="0.3">
      <c r="A12" s="94"/>
      <c r="B12" s="93"/>
      <c r="C12" s="17" t="s">
        <v>458</v>
      </c>
      <c r="D12" s="95" t="s">
        <v>743</v>
      </c>
      <c r="E12" s="95"/>
      <c r="F12" s="95"/>
      <c r="G12" s="17" t="s">
        <v>392</v>
      </c>
      <c r="H12" s="17" t="s">
        <v>371</v>
      </c>
      <c r="I12" s="17" t="s">
        <v>371</v>
      </c>
      <c r="J12" s="8" t="s">
        <v>1221</v>
      </c>
      <c r="K12" s="54">
        <f>K8*K10/1000</f>
        <v>94.2</v>
      </c>
      <c r="L12" s="44" t="s">
        <v>392</v>
      </c>
    </row>
    <row r="13" spans="1:12" ht="60" customHeight="1" x14ac:dyDescent="0.3">
      <c r="A13" s="93" t="s">
        <v>761</v>
      </c>
      <c r="B13" s="93" t="s">
        <v>693</v>
      </c>
      <c r="C13" s="17" t="s">
        <v>457</v>
      </c>
      <c r="D13" s="95" t="s">
        <v>746</v>
      </c>
      <c r="E13" s="17" t="s">
        <v>415</v>
      </c>
      <c r="F13" s="30" t="s">
        <v>1065</v>
      </c>
      <c r="G13" s="17" t="s">
        <v>733</v>
      </c>
      <c r="H13" s="17" t="s">
        <v>450</v>
      </c>
      <c r="I13" s="17" t="s">
        <v>767</v>
      </c>
      <c r="J13" s="18" t="s">
        <v>768</v>
      </c>
      <c r="K13" s="52">
        <f>'2. Data 수집·관리표'!J22</f>
        <v>25000</v>
      </c>
      <c r="L13" s="42" t="s">
        <v>414</v>
      </c>
    </row>
    <row r="14" spans="1:12" ht="60" customHeight="1" x14ac:dyDescent="0.3">
      <c r="A14" s="94"/>
      <c r="B14" s="93"/>
      <c r="C14" s="17" t="s">
        <v>456</v>
      </c>
      <c r="D14" s="96"/>
      <c r="E14" s="17" t="s">
        <v>438</v>
      </c>
      <c r="F14" s="30" t="s">
        <v>1067</v>
      </c>
      <c r="G14" s="17" t="s">
        <v>374</v>
      </c>
      <c r="H14" s="17" t="s">
        <v>448</v>
      </c>
      <c r="I14" s="17" t="s">
        <v>769</v>
      </c>
      <c r="J14" s="18" t="s">
        <v>774</v>
      </c>
      <c r="K14" s="52">
        <f>'2. Data 수집·관리표'!J24</f>
        <v>50</v>
      </c>
      <c r="L14" s="42" t="s">
        <v>374</v>
      </c>
    </row>
    <row r="15" spans="1:12" ht="30" customHeight="1" x14ac:dyDescent="0.3">
      <c r="A15" s="94"/>
      <c r="B15" s="93"/>
      <c r="C15" s="17" t="s">
        <v>455</v>
      </c>
      <c r="D15" s="95" t="s">
        <v>741</v>
      </c>
      <c r="E15" s="96"/>
      <c r="F15" s="30" t="s">
        <v>371</v>
      </c>
      <c r="G15" s="17" t="s">
        <v>446</v>
      </c>
      <c r="H15" s="17" t="s">
        <v>371</v>
      </c>
      <c r="I15" s="17" t="s">
        <v>371</v>
      </c>
      <c r="J15" s="20" t="s">
        <v>770</v>
      </c>
      <c r="K15" s="52" t="s">
        <v>445</v>
      </c>
      <c r="L15" s="42" t="s">
        <v>371</v>
      </c>
    </row>
    <row r="16" spans="1:12" ht="30" customHeight="1" x14ac:dyDescent="0.3">
      <c r="A16" s="94"/>
      <c r="B16" s="93"/>
      <c r="C16" s="17" t="s">
        <v>454</v>
      </c>
      <c r="D16" s="96" t="s">
        <v>378</v>
      </c>
      <c r="E16" s="96"/>
      <c r="F16" s="30" t="s">
        <v>1128</v>
      </c>
      <c r="G16" s="17" t="s">
        <v>374</v>
      </c>
      <c r="H16" s="17" t="s">
        <v>371</v>
      </c>
      <c r="I16" s="17" t="s">
        <v>371</v>
      </c>
      <c r="J16" s="20" t="s">
        <v>376</v>
      </c>
      <c r="K16" s="52">
        <v>25</v>
      </c>
      <c r="L16" s="42" t="s">
        <v>374</v>
      </c>
    </row>
    <row r="17" spans="1:12" ht="30" customHeight="1" x14ac:dyDescent="0.3">
      <c r="A17" s="94"/>
      <c r="B17" s="93"/>
      <c r="C17" s="17" t="s">
        <v>453</v>
      </c>
      <c r="D17" s="96" t="s">
        <v>442</v>
      </c>
      <c r="E17" s="96"/>
      <c r="F17" s="30" t="s">
        <v>1129</v>
      </c>
      <c r="G17" s="17" t="s">
        <v>734</v>
      </c>
      <c r="H17" s="17" t="s">
        <v>371</v>
      </c>
      <c r="I17" s="17" t="s">
        <v>371</v>
      </c>
      <c r="J17" s="20" t="s">
        <v>935</v>
      </c>
      <c r="K17" s="53">
        <v>0.31</v>
      </c>
      <c r="L17" s="42" t="s">
        <v>407</v>
      </c>
    </row>
    <row r="18" spans="1:12" ht="60" customHeight="1" x14ac:dyDescent="0.3">
      <c r="A18" s="94"/>
      <c r="B18" s="93"/>
      <c r="C18" s="17" t="s">
        <v>452</v>
      </c>
      <c r="D18" s="96" t="s">
        <v>744</v>
      </c>
      <c r="E18" s="96"/>
      <c r="F18" s="96"/>
      <c r="G18" s="17" t="s">
        <v>392</v>
      </c>
      <c r="H18" s="17" t="s">
        <v>371</v>
      </c>
      <c r="I18" s="17" t="s">
        <v>371</v>
      </c>
      <c r="J18" s="8" t="s">
        <v>1219</v>
      </c>
      <c r="K18" s="54">
        <f>K13*(K14-K16)*K17/1000</f>
        <v>193.75</v>
      </c>
      <c r="L18" s="44" t="s">
        <v>392</v>
      </c>
    </row>
    <row r="19" spans="1:12" ht="60" customHeight="1" x14ac:dyDescent="0.3">
      <c r="A19" s="93" t="s">
        <v>724</v>
      </c>
      <c r="B19" s="93" t="s">
        <v>693</v>
      </c>
      <c r="C19" s="17" t="s">
        <v>451</v>
      </c>
      <c r="D19" s="95" t="s">
        <v>747</v>
      </c>
      <c r="E19" s="17" t="s">
        <v>415</v>
      </c>
      <c r="F19" s="30" t="s">
        <v>1066</v>
      </c>
      <c r="G19" s="17" t="s">
        <v>733</v>
      </c>
      <c r="H19" s="17" t="s">
        <v>41</v>
      </c>
      <c r="I19" s="17" t="s">
        <v>767</v>
      </c>
      <c r="J19" s="18" t="s">
        <v>773</v>
      </c>
      <c r="K19" s="52">
        <f>'2. Data 수집·관리표'!J23</f>
        <v>20000</v>
      </c>
      <c r="L19" s="42" t="s">
        <v>414</v>
      </c>
    </row>
    <row r="20" spans="1:12" ht="60" customHeight="1" x14ac:dyDescent="0.3">
      <c r="A20" s="94"/>
      <c r="B20" s="93"/>
      <c r="C20" s="17" t="s">
        <v>449</v>
      </c>
      <c r="D20" s="96"/>
      <c r="E20" s="17" t="s">
        <v>438</v>
      </c>
      <c r="F20" s="30" t="s">
        <v>1068</v>
      </c>
      <c r="G20" s="17" t="s">
        <v>374</v>
      </c>
      <c r="H20" s="17" t="s">
        <v>40</v>
      </c>
      <c r="I20" s="17" t="s">
        <v>769</v>
      </c>
      <c r="J20" s="18" t="s">
        <v>775</v>
      </c>
      <c r="K20" s="52">
        <f>'2. Data 수집·관리표'!J25</f>
        <v>60</v>
      </c>
      <c r="L20" s="42" t="s">
        <v>374</v>
      </c>
    </row>
    <row r="21" spans="1:12" ht="30" customHeight="1" x14ac:dyDescent="0.3">
      <c r="A21" s="94"/>
      <c r="B21" s="93"/>
      <c r="C21" s="17" t="s">
        <v>447</v>
      </c>
      <c r="D21" s="95" t="s">
        <v>742</v>
      </c>
      <c r="E21" s="96"/>
      <c r="F21" s="30" t="s">
        <v>371</v>
      </c>
      <c r="G21" s="17" t="s">
        <v>446</v>
      </c>
      <c r="H21" s="17" t="s">
        <v>8</v>
      </c>
      <c r="I21" s="17" t="s">
        <v>8</v>
      </c>
      <c r="J21" s="20" t="s">
        <v>771</v>
      </c>
      <c r="K21" s="52" t="s">
        <v>445</v>
      </c>
      <c r="L21" s="42" t="s">
        <v>371</v>
      </c>
    </row>
    <row r="22" spans="1:12" ht="30" customHeight="1" x14ac:dyDescent="0.3">
      <c r="A22" s="94"/>
      <c r="B22" s="93"/>
      <c r="C22" s="17" t="s">
        <v>444</v>
      </c>
      <c r="D22" s="96" t="s">
        <v>378</v>
      </c>
      <c r="E22" s="96"/>
      <c r="F22" s="30" t="s">
        <v>1128</v>
      </c>
      <c r="G22" s="17" t="s">
        <v>374</v>
      </c>
      <c r="H22" s="17" t="s">
        <v>8</v>
      </c>
      <c r="I22" s="17" t="s">
        <v>8</v>
      </c>
      <c r="J22" s="20" t="s">
        <v>376</v>
      </c>
      <c r="K22" s="52">
        <v>25</v>
      </c>
      <c r="L22" s="42" t="s">
        <v>374</v>
      </c>
    </row>
    <row r="23" spans="1:12" ht="30" customHeight="1" x14ac:dyDescent="0.3">
      <c r="A23" s="94"/>
      <c r="B23" s="93"/>
      <c r="C23" s="17" t="s">
        <v>443</v>
      </c>
      <c r="D23" s="96" t="s">
        <v>442</v>
      </c>
      <c r="E23" s="96"/>
      <c r="F23" s="30" t="s">
        <v>1129</v>
      </c>
      <c r="G23" s="17" t="s">
        <v>734</v>
      </c>
      <c r="H23" s="17" t="s">
        <v>8</v>
      </c>
      <c r="I23" s="17" t="s">
        <v>8</v>
      </c>
      <c r="J23" s="20" t="s">
        <v>935</v>
      </c>
      <c r="K23" s="53">
        <v>0.31</v>
      </c>
      <c r="L23" s="42" t="s">
        <v>407</v>
      </c>
    </row>
    <row r="24" spans="1:12" ht="60" customHeight="1" x14ac:dyDescent="0.3">
      <c r="A24" s="94"/>
      <c r="B24" s="93"/>
      <c r="C24" s="17" t="s">
        <v>441</v>
      </c>
      <c r="D24" s="96" t="s">
        <v>745</v>
      </c>
      <c r="E24" s="96"/>
      <c r="F24" s="96"/>
      <c r="G24" s="17" t="s">
        <v>392</v>
      </c>
      <c r="H24" s="17" t="s">
        <v>8</v>
      </c>
      <c r="I24" s="17" t="s">
        <v>8</v>
      </c>
      <c r="J24" s="8" t="s">
        <v>1220</v>
      </c>
      <c r="K24" s="54">
        <f>K19*(K20-K22)*K23/1000</f>
        <v>217</v>
      </c>
      <c r="L24" s="44" t="s">
        <v>392</v>
      </c>
    </row>
    <row r="25" spans="1:12" ht="45" customHeight="1" x14ac:dyDescent="0.3">
      <c r="A25" s="93" t="s">
        <v>725</v>
      </c>
      <c r="B25" s="93" t="s">
        <v>693</v>
      </c>
      <c r="C25" s="17" t="s">
        <v>440</v>
      </c>
      <c r="D25" s="95" t="s">
        <v>683</v>
      </c>
      <c r="E25" s="17" t="s">
        <v>415</v>
      </c>
      <c r="F25" s="30" t="s">
        <v>1072</v>
      </c>
      <c r="G25" s="17" t="s">
        <v>383</v>
      </c>
      <c r="H25" s="17" t="s">
        <v>12</v>
      </c>
      <c r="I25" s="17" t="s">
        <v>62</v>
      </c>
      <c r="J25" s="20" t="s">
        <v>677</v>
      </c>
      <c r="K25" s="52">
        <f>'2. Data 수집·관리표'!J37</f>
        <v>40000</v>
      </c>
      <c r="L25" s="42" t="s">
        <v>383</v>
      </c>
    </row>
    <row r="26" spans="1:12" ht="45" customHeight="1" x14ac:dyDescent="0.3">
      <c r="A26" s="94"/>
      <c r="B26" s="93"/>
      <c r="C26" s="17" t="s">
        <v>439</v>
      </c>
      <c r="D26" s="96"/>
      <c r="E26" s="17" t="s">
        <v>438</v>
      </c>
      <c r="F26" s="30" t="s">
        <v>1073</v>
      </c>
      <c r="G26" s="17" t="s">
        <v>374</v>
      </c>
      <c r="H26" s="17" t="s">
        <v>142</v>
      </c>
      <c r="I26" s="17" t="s">
        <v>61</v>
      </c>
      <c r="J26" s="20" t="s">
        <v>678</v>
      </c>
      <c r="K26" s="52">
        <f>'2. Data 수집·관리표'!J38</f>
        <v>175</v>
      </c>
      <c r="L26" s="42" t="s">
        <v>374</v>
      </c>
    </row>
    <row r="27" spans="1:12" ht="45" customHeight="1" x14ac:dyDescent="0.3">
      <c r="A27" s="94"/>
      <c r="B27" s="93"/>
      <c r="C27" s="17" t="s">
        <v>436</v>
      </c>
      <c r="D27" s="96"/>
      <c r="E27" s="17" t="s">
        <v>435</v>
      </c>
      <c r="F27" s="30" t="s">
        <v>1074</v>
      </c>
      <c r="G27" s="17" t="s">
        <v>735</v>
      </c>
      <c r="H27" s="17" t="s">
        <v>13</v>
      </c>
      <c r="I27" s="17" t="s">
        <v>519</v>
      </c>
      <c r="J27" s="20" t="s">
        <v>679</v>
      </c>
      <c r="K27" s="52">
        <f>'2. Data 수집·관리표'!J39</f>
        <v>12</v>
      </c>
      <c r="L27" s="42" t="s">
        <v>434</v>
      </c>
    </row>
    <row r="28" spans="1:12" ht="30" customHeight="1" x14ac:dyDescent="0.3">
      <c r="A28" s="94"/>
      <c r="B28" s="93"/>
      <c r="C28" s="17" t="s">
        <v>433</v>
      </c>
      <c r="D28" s="95" t="s">
        <v>432</v>
      </c>
      <c r="E28" s="95"/>
      <c r="F28" s="30" t="s">
        <v>1121</v>
      </c>
      <c r="G28" s="17" t="s">
        <v>427</v>
      </c>
      <c r="H28" s="17" t="s">
        <v>8</v>
      </c>
      <c r="I28" s="17" t="s">
        <v>8</v>
      </c>
      <c r="J28" s="20" t="s">
        <v>159</v>
      </c>
      <c r="K28" s="52">
        <v>650</v>
      </c>
      <c r="L28" s="42" t="s">
        <v>374</v>
      </c>
    </row>
    <row r="29" spans="1:12" ht="60" customHeight="1" x14ac:dyDescent="0.3">
      <c r="A29" s="94"/>
      <c r="B29" s="93"/>
      <c r="C29" s="17" t="s">
        <v>431</v>
      </c>
      <c r="D29" s="95" t="s">
        <v>430</v>
      </c>
      <c r="E29" s="95"/>
      <c r="F29" s="30" t="s">
        <v>1122</v>
      </c>
      <c r="G29" s="17" t="s">
        <v>427</v>
      </c>
      <c r="H29" s="17" t="s">
        <v>714</v>
      </c>
      <c r="I29" s="17" t="s">
        <v>680</v>
      </c>
      <c r="J29" s="32" t="s">
        <v>717</v>
      </c>
      <c r="K29" s="52">
        <f>'2. Data 수집·관리표'!J52</f>
        <v>120</v>
      </c>
      <c r="L29" s="42" t="s">
        <v>427</v>
      </c>
    </row>
    <row r="30" spans="1:12" ht="60" customHeight="1" x14ac:dyDescent="0.3">
      <c r="A30" s="94"/>
      <c r="B30" s="93"/>
      <c r="C30" s="17" t="s">
        <v>429</v>
      </c>
      <c r="D30" s="95" t="s">
        <v>428</v>
      </c>
      <c r="E30" s="95"/>
      <c r="F30" s="30" t="s">
        <v>1123</v>
      </c>
      <c r="G30" s="17" t="s">
        <v>427</v>
      </c>
      <c r="H30" s="17" t="s">
        <v>8</v>
      </c>
      <c r="I30" s="17" t="s">
        <v>8</v>
      </c>
      <c r="J30" s="32" t="s">
        <v>1217</v>
      </c>
      <c r="K30" s="52">
        <f>K28-K29</f>
        <v>530</v>
      </c>
      <c r="L30" s="42" t="s">
        <v>427</v>
      </c>
    </row>
    <row r="31" spans="1:12" ht="60" customHeight="1" x14ac:dyDescent="0.3">
      <c r="A31" s="94"/>
      <c r="B31" s="93"/>
      <c r="C31" s="17" t="s">
        <v>426</v>
      </c>
      <c r="D31" s="96" t="s">
        <v>736</v>
      </c>
      <c r="E31" s="96"/>
      <c r="F31" s="96"/>
      <c r="G31" s="17" t="s">
        <v>392</v>
      </c>
      <c r="H31" s="17" t="s">
        <v>371</v>
      </c>
      <c r="I31" s="17" t="s">
        <v>371</v>
      </c>
      <c r="J31" s="8" t="s">
        <v>1218</v>
      </c>
      <c r="K31" s="54">
        <f>K25*K30/1000</f>
        <v>21200</v>
      </c>
      <c r="L31" s="44" t="s">
        <v>392</v>
      </c>
    </row>
    <row r="32" spans="1:12" ht="45" customHeight="1" x14ac:dyDescent="0.3">
      <c r="A32" s="95" t="s">
        <v>1266</v>
      </c>
      <c r="B32" s="93" t="s">
        <v>693</v>
      </c>
      <c r="C32" s="17" t="s">
        <v>425</v>
      </c>
      <c r="D32" s="96" t="s">
        <v>423</v>
      </c>
      <c r="E32" s="17" t="s">
        <v>415</v>
      </c>
      <c r="F32" s="30" t="s">
        <v>422</v>
      </c>
      <c r="G32" s="17" t="s">
        <v>733</v>
      </c>
      <c r="H32" s="17" t="s">
        <v>421</v>
      </c>
      <c r="I32" s="17" t="s">
        <v>27</v>
      </c>
      <c r="J32" s="20" t="s">
        <v>776</v>
      </c>
      <c r="K32" s="52">
        <f>'2. Data 수집·관리표'!J40</f>
        <v>65000</v>
      </c>
      <c r="L32" s="42" t="s">
        <v>414</v>
      </c>
    </row>
    <row r="33" spans="1:12" ht="45" customHeight="1" x14ac:dyDescent="0.3">
      <c r="A33" s="96"/>
      <c r="B33" s="93"/>
      <c r="C33" s="17" t="s">
        <v>420</v>
      </c>
      <c r="D33" s="96"/>
      <c r="E33" s="17" t="s">
        <v>737</v>
      </c>
      <c r="F33" s="30" t="s">
        <v>1078</v>
      </c>
      <c r="G33" s="17" t="s">
        <v>385</v>
      </c>
      <c r="H33" s="17" t="s">
        <v>419</v>
      </c>
      <c r="I33" s="17" t="s">
        <v>2</v>
      </c>
      <c r="J33" s="20" t="s">
        <v>777</v>
      </c>
      <c r="K33" s="52">
        <f>'2. Data 수집·관리표'!J41</f>
        <v>8</v>
      </c>
      <c r="L33" s="42" t="s">
        <v>385</v>
      </c>
    </row>
    <row r="34" spans="1:12" ht="45" customHeight="1" x14ac:dyDescent="0.3">
      <c r="A34" s="96"/>
      <c r="B34" s="93"/>
      <c r="C34" s="17" t="s">
        <v>418</v>
      </c>
      <c r="D34" s="95" t="s">
        <v>748</v>
      </c>
      <c r="E34" s="17" t="s">
        <v>737</v>
      </c>
      <c r="F34" s="30" t="s">
        <v>1076</v>
      </c>
      <c r="G34" s="17" t="s">
        <v>385</v>
      </c>
      <c r="H34" s="17" t="s">
        <v>35</v>
      </c>
      <c r="I34" s="17" t="s">
        <v>778</v>
      </c>
      <c r="J34" s="20" t="s">
        <v>779</v>
      </c>
      <c r="K34" s="52">
        <f>'2. Data 수집·관리표'!J46</f>
        <v>7.5</v>
      </c>
      <c r="L34" s="42" t="s">
        <v>385</v>
      </c>
    </row>
    <row r="35" spans="1:12" ht="45" customHeight="1" x14ac:dyDescent="0.3">
      <c r="A35" s="96"/>
      <c r="B35" s="93"/>
      <c r="C35" s="17" t="s">
        <v>417</v>
      </c>
      <c r="D35" s="96"/>
      <c r="E35" s="17" t="s">
        <v>738</v>
      </c>
      <c r="F35" s="30" t="s">
        <v>1077</v>
      </c>
      <c r="G35" s="17" t="s">
        <v>385</v>
      </c>
      <c r="H35" s="17" t="s">
        <v>35</v>
      </c>
      <c r="I35" s="17" t="s">
        <v>780</v>
      </c>
      <c r="J35" s="20" t="s">
        <v>781</v>
      </c>
      <c r="K35" s="52">
        <f>'2. Data 수집·관리표'!J47</f>
        <v>15</v>
      </c>
      <c r="L35" s="42" t="s">
        <v>385</v>
      </c>
    </row>
    <row r="36" spans="1:12" ht="60" customHeight="1" x14ac:dyDescent="0.3">
      <c r="A36" s="96"/>
      <c r="B36" s="93"/>
      <c r="C36" s="17" t="s">
        <v>416</v>
      </c>
      <c r="D36" s="96"/>
      <c r="E36" s="17" t="s">
        <v>415</v>
      </c>
      <c r="F36" s="30" t="s">
        <v>1130</v>
      </c>
      <c r="G36" s="17" t="s">
        <v>733</v>
      </c>
      <c r="H36" s="17" t="s">
        <v>371</v>
      </c>
      <c r="I36" s="17" t="s">
        <v>371</v>
      </c>
      <c r="J36" s="20" t="s">
        <v>782</v>
      </c>
      <c r="K36" s="52">
        <f>K32*(1+K35/100)*((21-K33)/(21-K34))</f>
        <v>71981.481481481474</v>
      </c>
      <c r="L36" s="42" t="s">
        <v>414</v>
      </c>
    </row>
    <row r="37" spans="1:12" ht="45" customHeight="1" x14ac:dyDescent="0.3">
      <c r="A37" s="96"/>
      <c r="B37" s="93"/>
      <c r="C37" s="17" t="s">
        <v>413</v>
      </c>
      <c r="D37" s="95" t="s">
        <v>749</v>
      </c>
      <c r="E37" s="95"/>
      <c r="F37" s="30" t="s">
        <v>1075</v>
      </c>
      <c r="G37" s="17" t="s">
        <v>374</v>
      </c>
      <c r="H37" s="17" t="s">
        <v>24</v>
      </c>
      <c r="I37" s="17" t="s">
        <v>716</v>
      </c>
      <c r="J37" s="20" t="s">
        <v>721</v>
      </c>
      <c r="K37" s="52">
        <f>'2. Data 수집·관리표'!J45</f>
        <v>185</v>
      </c>
      <c r="L37" s="42" t="s">
        <v>374</v>
      </c>
    </row>
    <row r="38" spans="1:12" ht="30" customHeight="1" x14ac:dyDescent="0.3">
      <c r="A38" s="96"/>
      <c r="B38" s="93"/>
      <c r="C38" s="17" t="s">
        <v>412</v>
      </c>
      <c r="D38" s="96" t="s">
        <v>411</v>
      </c>
      <c r="E38" s="96"/>
      <c r="F38" s="30" t="s">
        <v>1131</v>
      </c>
      <c r="G38" s="17" t="s">
        <v>734</v>
      </c>
      <c r="H38" s="17" t="s">
        <v>371</v>
      </c>
      <c r="I38" s="17" t="s">
        <v>371</v>
      </c>
      <c r="J38" s="67" t="s">
        <v>408</v>
      </c>
      <c r="K38" s="55">
        <v>0.32900000000000001</v>
      </c>
      <c r="L38" s="42" t="s">
        <v>407</v>
      </c>
    </row>
    <row r="39" spans="1:12" ht="30" customHeight="1" x14ac:dyDescent="0.3">
      <c r="A39" s="96"/>
      <c r="B39" s="93"/>
      <c r="C39" s="17" t="s">
        <v>405</v>
      </c>
      <c r="D39" s="96" t="s">
        <v>378</v>
      </c>
      <c r="E39" s="96"/>
      <c r="F39" s="30" t="s">
        <v>1128</v>
      </c>
      <c r="G39" s="17" t="s">
        <v>374</v>
      </c>
      <c r="H39" s="17" t="s">
        <v>371</v>
      </c>
      <c r="I39" s="17" t="s">
        <v>371</v>
      </c>
      <c r="J39" s="20" t="s">
        <v>376</v>
      </c>
      <c r="K39" s="52">
        <v>25</v>
      </c>
      <c r="L39" s="42" t="s">
        <v>374</v>
      </c>
    </row>
    <row r="40" spans="1:12" ht="60" customHeight="1" x14ac:dyDescent="0.3">
      <c r="A40" s="96"/>
      <c r="B40" s="93"/>
      <c r="C40" s="17" t="s">
        <v>404</v>
      </c>
      <c r="D40" s="96" t="s">
        <v>739</v>
      </c>
      <c r="E40" s="96"/>
      <c r="F40" s="96"/>
      <c r="G40" s="17" t="s">
        <v>392</v>
      </c>
      <c r="H40" s="17" t="s">
        <v>371</v>
      </c>
      <c r="I40" s="17" t="s">
        <v>371</v>
      </c>
      <c r="J40" s="8" t="s">
        <v>1222</v>
      </c>
      <c r="K40" s="54">
        <f>K36*(K37-K39)*K38/1000</f>
        <v>3789.1051851851848</v>
      </c>
      <c r="L40" s="44" t="s">
        <v>392</v>
      </c>
    </row>
    <row r="41" spans="1:12" ht="30" customHeight="1" x14ac:dyDescent="0.3">
      <c r="A41" s="93" t="s">
        <v>727</v>
      </c>
      <c r="B41" s="93" t="s">
        <v>693</v>
      </c>
      <c r="C41" s="96" t="s">
        <v>402</v>
      </c>
      <c r="D41" s="95" t="s">
        <v>750</v>
      </c>
      <c r="E41" s="29" t="s">
        <v>397</v>
      </c>
      <c r="F41" s="97" t="s">
        <v>1117</v>
      </c>
      <c r="G41" s="96" t="s">
        <v>392</v>
      </c>
      <c r="H41" s="96" t="s">
        <v>381</v>
      </c>
      <c r="I41" s="96" t="s">
        <v>401</v>
      </c>
      <c r="J41" s="85" t="s">
        <v>783</v>
      </c>
      <c r="K41" s="52">
        <f>'2. Data 수집·관리표'!J122</f>
        <v>15</v>
      </c>
      <c r="L41" s="42" t="s">
        <v>392</v>
      </c>
    </row>
    <row r="42" spans="1:12" ht="30" customHeight="1" x14ac:dyDescent="0.3">
      <c r="A42" s="94"/>
      <c r="B42" s="93"/>
      <c r="C42" s="96"/>
      <c r="D42" s="96"/>
      <c r="E42" s="29" t="s">
        <v>395</v>
      </c>
      <c r="F42" s="97"/>
      <c r="G42" s="96"/>
      <c r="H42" s="96"/>
      <c r="I42" s="96"/>
      <c r="J42" s="85"/>
      <c r="K42" s="52">
        <f>'2. Data 수집·관리표'!J123</f>
        <v>45</v>
      </c>
      <c r="L42" s="42" t="s">
        <v>392</v>
      </c>
    </row>
    <row r="43" spans="1:12" ht="60" customHeight="1" x14ac:dyDescent="0.3">
      <c r="A43" s="94"/>
      <c r="B43" s="93"/>
      <c r="C43" s="17" t="s">
        <v>400</v>
      </c>
      <c r="D43" s="96" t="s">
        <v>1132</v>
      </c>
      <c r="E43" s="96"/>
      <c r="F43" s="96"/>
      <c r="G43" s="17" t="s">
        <v>392</v>
      </c>
      <c r="H43" s="17" t="s">
        <v>371</v>
      </c>
      <c r="I43" s="17" t="s">
        <v>371</v>
      </c>
      <c r="J43" s="8" t="s">
        <v>1223</v>
      </c>
      <c r="K43" s="54">
        <f>K41+K42</f>
        <v>60</v>
      </c>
      <c r="L43" s="44" t="s">
        <v>392</v>
      </c>
    </row>
    <row r="44" spans="1:12" ht="30" customHeight="1" x14ac:dyDescent="0.3">
      <c r="A44" s="93" t="s">
        <v>728</v>
      </c>
      <c r="B44" s="93" t="s">
        <v>693</v>
      </c>
      <c r="C44" s="96" t="s">
        <v>399</v>
      </c>
      <c r="D44" s="95" t="s">
        <v>751</v>
      </c>
      <c r="E44" s="29" t="s">
        <v>397</v>
      </c>
      <c r="F44" s="97" t="s">
        <v>1116</v>
      </c>
      <c r="G44" s="96" t="s">
        <v>392</v>
      </c>
      <c r="H44" s="96" t="s">
        <v>381</v>
      </c>
      <c r="I44" s="96" t="s">
        <v>396</v>
      </c>
      <c r="J44" s="85" t="s">
        <v>785</v>
      </c>
      <c r="K44" s="52">
        <f>'2. Data 수집·관리표'!J119</f>
        <v>100</v>
      </c>
      <c r="L44" s="42" t="s">
        <v>392</v>
      </c>
    </row>
    <row r="45" spans="1:12" ht="30" customHeight="1" x14ac:dyDescent="0.3">
      <c r="A45" s="94"/>
      <c r="B45" s="93"/>
      <c r="C45" s="96"/>
      <c r="D45" s="96"/>
      <c r="E45" s="29" t="s">
        <v>395</v>
      </c>
      <c r="F45" s="97"/>
      <c r="G45" s="96"/>
      <c r="H45" s="96"/>
      <c r="I45" s="96"/>
      <c r="J45" s="85"/>
      <c r="K45" s="52">
        <f>'2. Data 수집·관리표'!J120</f>
        <v>300</v>
      </c>
      <c r="L45" s="42" t="s">
        <v>392</v>
      </c>
    </row>
    <row r="46" spans="1:12" ht="60" customHeight="1" x14ac:dyDescent="0.3">
      <c r="A46" s="94"/>
      <c r="B46" s="93"/>
      <c r="C46" s="17" t="s">
        <v>394</v>
      </c>
      <c r="D46" s="96" t="s">
        <v>752</v>
      </c>
      <c r="E46" s="96"/>
      <c r="F46" s="96"/>
      <c r="G46" s="17" t="s">
        <v>392</v>
      </c>
      <c r="H46" s="17" t="s">
        <v>371</v>
      </c>
      <c r="I46" s="17" t="s">
        <v>371</v>
      </c>
      <c r="J46" s="8" t="s">
        <v>1224</v>
      </c>
      <c r="K46" s="54">
        <f>K44+K45</f>
        <v>400</v>
      </c>
      <c r="L46" s="44" t="s">
        <v>392</v>
      </c>
    </row>
    <row r="47" spans="1:12" ht="45" customHeight="1" x14ac:dyDescent="0.3">
      <c r="A47" s="93" t="s">
        <v>729</v>
      </c>
      <c r="B47" s="93" t="s">
        <v>693</v>
      </c>
      <c r="C47" s="17" t="s">
        <v>391</v>
      </c>
      <c r="D47" s="95" t="s">
        <v>756</v>
      </c>
      <c r="E47" s="95"/>
      <c r="F47" s="30" t="s">
        <v>1104</v>
      </c>
      <c r="G47" s="17" t="s">
        <v>383</v>
      </c>
      <c r="H47" s="17" t="s">
        <v>389</v>
      </c>
      <c r="I47" s="17" t="s">
        <v>388</v>
      </c>
      <c r="J47" s="20" t="s">
        <v>784</v>
      </c>
      <c r="K47" s="52">
        <f>'2. Data 수집·관리표'!J103</f>
        <v>2300</v>
      </c>
      <c r="L47" s="42" t="s">
        <v>383</v>
      </c>
    </row>
    <row r="48" spans="1:12" ht="45" customHeight="1" x14ac:dyDescent="0.3">
      <c r="A48" s="94"/>
      <c r="B48" s="93"/>
      <c r="C48" s="17" t="s">
        <v>387</v>
      </c>
      <c r="D48" s="95" t="s">
        <v>753</v>
      </c>
      <c r="E48" s="95"/>
      <c r="F48" s="30" t="s">
        <v>1106</v>
      </c>
      <c r="G48" s="17" t="s">
        <v>385</v>
      </c>
      <c r="H48" s="17" t="s">
        <v>381</v>
      </c>
      <c r="I48" s="17" t="s">
        <v>386</v>
      </c>
      <c r="J48" s="20" t="s">
        <v>786</v>
      </c>
      <c r="K48" s="52">
        <f>'2. Data 수집·관리표'!J106</f>
        <v>18</v>
      </c>
      <c r="L48" s="42" t="s">
        <v>385</v>
      </c>
    </row>
    <row r="49" spans="1:12" ht="60" customHeight="1" x14ac:dyDescent="0.3">
      <c r="A49" s="94"/>
      <c r="B49" s="93"/>
      <c r="C49" s="17" t="s">
        <v>384</v>
      </c>
      <c r="D49" s="95" t="s">
        <v>757</v>
      </c>
      <c r="E49" s="95"/>
      <c r="F49" s="30" t="s">
        <v>1133</v>
      </c>
      <c r="G49" s="17" t="s">
        <v>383</v>
      </c>
      <c r="H49" s="17" t="s">
        <v>371</v>
      </c>
      <c r="I49" s="17" t="s">
        <v>371</v>
      </c>
      <c r="J49" s="20" t="s">
        <v>787</v>
      </c>
      <c r="K49" s="52">
        <f>K47*K5*(1-K48/100)</f>
        <v>848.7</v>
      </c>
      <c r="L49" s="42" t="s">
        <v>383</v>
      </c>
    </row>
    <row r="50" spans="1:12" ht="45" customHeight="1" x14ac:dyDescent="0.3">
      <c r="A50" s="94"/>
      <c r="B50" s="93"/>
      <c r="C50" s="17" t="s">
        <v>382</v>
      </c>
      <c r="D50" s="95" t="s">
        <v>754</v>
      </c>
      <c r="E50" s="95"/>
      <c r="F50" s="30" t="s">
        <v>1107</v>
      </c>
      <c r="G50" s="17" t="s">
        <v>374</v>
      </c>
      <c r="H50" s="17" t="s">
        <v>381</v>
      </c>
      <c r="I50" s="17" t="s">
        <v>380</v>
      </c>
      <c r="J50" s="20" t="s">
        <v>788</v>
      </c>
      <c r="K50" s="52">
        <f>'2. Data 수집·관리표'!J107</f>
        <v>320</v>
      </c>
      <c r="L50" s="42" t="s">
        <v>374</v>
      </c>
    </row>
    <row r="51" spans="1:12" ht="30" customHeight="1" x14ac:dyDescent="0.3">
      <c r="A51" s="94"/>
      <c r="B51" s="93"/>
      <c r="C51" s="17" t="s">
        <v>379</v>
      </c>
      <c r="D51" s="95" t="s">
        <v>378</v>
      </c>
      <c r="E51" s="95"/>
      <c r="F51" s="30" t="s">
        <v>1128</v>
      </c>
      <c r="G51" s="17" t="s">
        <v>374</v>
      </c>
      <c r="H51" s="17" t="s">
        <v>371</v>
      </c>
      <c r="I51" s="17" t="s">
        <v>371</v>
      </c>
      <c r="J51" s="20" t="s">
        <v>376</v>
      </c>
      <c r="K51" s="52">
        <v>25</v>
      </c>
      <c r="L51" s="42" t="s">
        <v>374</v>
      </c>
    </row>
    <row r="52" spans="1:12" ht="30" customHeight="1" x14ac:dyDescent="0.3">
      <c r="A52" s="94"/>
      <c r="B52" s="93"/>
      <c r="C52" s="17" t="s">
        <v>373</v>
      </c>
      <c r="D52" s="95" t="s">
        <v>755</v>
      </c>
      <c r="E52" s="95"/>
      <c r="F52" s="30" t="s">
        <v>1134</v>
      </c>
      <c r="G52" s="17" t="s">
        <v>372</v>
      </c>
      <c r="H52" s="17" t="s">
        <v>371</v>
      </c>
      <c r="I52" s="17" t="s">
        <v>371</v>
      </c>
      <c r="J52" s="20" t="s">
        <v>370</v>
      </c>
      <c r="K52" s="52">
        <v>0.3</v>
      </c>
      <c r="L52" s="42" t="s">
        <v>369</v>
      </c>
    </row>
    <row r="53" spans="1:12" ht="60" customHeight="1" x14ac:dyDescent="0.3">
      <c r="A53" s="94"/>
      <c r="B53" s="93"/>
      <c r="C53" s="17" t="s">
        <v>368</v>
      </c>
      <c r="D53" s="96" t="s">
        <v>740</v>
      </c>
      <c r="E53" s="96"/>
      <c r="F53" s="96"/>
      <c r="G53" s="17" t="s">
        <v>365</v>
      </c>
      <c r="H53" s="17" t="s">
        <v>366</v>
      </c>
      <c r="I53" s="17" t="s">
        <v>366</v>
      </c>
      <c r="J53" s="8" t="s">
        <v>1225</v>
      </c>
      <c r="K53" s="54">
        <f>K49*(K50-K51)*K52/1000</f>
        <v>75.109949999999998</v>
      </c>
      <c r="L53" s="44" t="s">
        <v>365</v>
      </c>
    </row>
    <row r="54" spans="1:12" ht="45" customHeight="1" x14ac:dyDescent="0.3">
      <c r="A54" s="93" t="s">
        <v>730</v>
      </c>
      <c r="B54" s="93" t="s">
        <v>693</v>
      </c>
      <c r="C54" s="17" t="s">
        <v>364</v>
      </c>
      <c r="D54" s="95" t="s">
        <v>759</v>
      </c>
      <c r="E54" s="95"/>
      <c r="F54" s="30" t="s">
        <v>1105</v>
      </c>
      <c r="G54" s="17" t="s">
        <v>363</v>
      </c>
      <c r="H54" s="17" t="s">
        <v>362</v>
      </c>
      <c r="I54" s="17" t="s">
        <v>361</v>
      </c>
      <c r="J54" s="20" t="s">
        <v>795</v>
      </c>
      <c r="K54" s="52">
        <f>'2. Data 수집·관리표'!J105</f>
        <v>4.5</v>
      </c>
      <c r="L54" s="42" t="s">
        <v>360</v>
      </c>
    </row>
    <row r="55" spans="1:12" ht="30" customHeight="1" x14ac:dyDescent="0.3">
      <c r="A55" s="94"/>
      <c r="B55" s="93"/>
      <c r="C55" s="17" t="s">
        <v>359</v>
      </c>
      <c r="D55" s="96" t="s">
        <v>358</v>
      </c>
      <c r="E55" s="96"/>
      <c r="F55" s="30" t="s">
        <v>357</v>
      </c>
      <c r="G55" s="17" t="s">
        <v>355</v>
      </c>
      <c r="H55" s="17" t="s">
        <v>353</v>
      </c>
      <c r="I55" s="17" t="s">
        <v>353</v>
      </c>
      <c r="J55" s="20" t="s">
        <v>356</v>
      </c>
      <c r="K55" s="52">
        <v>8100</v>
      </c>
      <c r="L55" s="42" t="s">
        <v>355</v>
      </c>
    </row>
    <row r="56" spans="1:12" ht="60" customHeight="1" x14ac:dyDescent="0.3">
      <c r="A56" s="94"/>
      <c r="B56" s="93"/>
      <c r="C56" s="17" t="s">
        <v>354</v>
      </c>
      <c r="D56" s="96" t="s">
        <v>796</v>
      </c>
      <c r="E56" s="96"/>
      <c r="F56" s="96"/>
      <c r="G56" s="17" t="s">
        <v>352</v>
      </c>
      <c r="H56" s="17" t="s">
        <v>353</v>
      </c>
      <c r="I56" s="17" t="s">
        <v>353</v>
      </c>
      <c r="J56" s="8" t="s">
        <v>1235</v>
      </c>
      <c r="K56" s="54">
        <f>K49*K54/100*K55/1000</f>
        <v>309.35114999999996</v>
      </c>
      <c r="L56" s="44" t="s">
        <v>352</v>
      </c>
    </row>
    <row r="57" spans="1:12" ht="60" customHeight="1" x14ac:dyDescent="0.3">
      <c r="A57" s="93" t="s">
        <v>731</v>
      </c>
      <c r="B57" s="93" t="s">
        <v>693</v>
      </c>
      <c r="C57" s="17" t="s">
        <v>351</v>
      </c>
      <c r="D57" s="95" t="s">
        <v>758</v>
      </c>
      <c r="E57" s="95"/>
      <c r="F57" s="30" t="s">
        <v>29</v>
      </c>
      <c r="G57" s="17" t="s">
        <v>9</v>
      </c>
      <c r="H57" s="17" t="s">
        <v>30</v>
      </c>
      <c r="I57" s="17" t="s">
        <v>790</v>
      </c>
      <c r="J57" s="20" t="s">
        <v>797</v>
      </c>
      <c r="K57" s="52">
        <f>'2. Data 수집·관리표'!J51</f>
        <v>45000</v>
      </c>
      <c r="L57" s="42" t="s">
        <v>9</v>
      </c>
    </row>
    <row r="58" spans="1:12" ht="45" customHeight="1" x14ac:dyDescent="0.3">
      <c r="A58" s="94"/>
      <c r="B58" s="93"/>
      <c r="C58" s="17" t="s">
        <v>350</v>
      </c>
      <c r="D58" s="95" t="s">
        <v>683</v>
      </c>
      <c r="E58" s="17" t="s">
        <v>3</v>
      </c>
      <c r="F58" s="30" t="s">
        <v>1072</v>
      </c>
      <c r="G58" s="17" t="s">
        <v>9</v>
      </c>
      <c r="H58" s="17" t="s">
        <v>12</v>
      </c>
      <c r="I58" s="17" t="s">
        <v>62</v>
      </c>
      <c r="J58" s="20" t="s">
        <v>798</v>
      </c>
      <c r="K58" s="52">
        <f>'2. Data 수집·관리표'!J37</f>
        <v>40000</v>
      </c>
      <c r="L58" s="42" t="s">
        <v>9</v>
      </c>
    </row>
    <row r="59" spans="1:12" ht="45" customHeight="1" x14ac:dyDescent="0.3">
      <c r="A59" s="94"/>
      <c r="B59" s="93"/>
      <c r="C59" s="17" t="s">
        <v>349</v>
      </c>
      <c r="D59" s="96"/>
      <c r="E59" s="17" t="s">
        <v>5</v>
      </c>
      <c r="F59" s="30" t="s">
        <v>1074</v>
      </c>
      <c r="G59" s="17" t="s">
        <v>799</v>
      </c>
      <c r="H59" s="17" t="s">
        <v>13</v>
      </c>
      <c r="I59" s="17" t="s">
        <v>519</v>
      </c>
      <c r="J59" s="20" t="s">
        <v>800</v>
      </c>
      <c r="K59" s="52">
        <f>'2. Data 수집·관리표'!J39</f>
        <v>12</v>
      </c>
      <c r="L59" s="42" t="s">
        <v>143</v>
      </c>
    </row>
    <row r="60" spans="1:12" ht="75" customHeight="1" x14ac:dyDescent="0.3">
      <c r="A60" s="94"/>
      <c r="B60" s="93"/>
      <c r="C60" s="17" t="s">
        <v>348</v>
      </c>
      <c r="D60" s="95" t="s">
        <v>794</v>
      </c>
      <c r="E60" s="33" t="s">
        <v>792</v>
      </c>
      <c r="F60" s="30" t="s">
        <v>1135</v>
      </c>
      <c r="G60" s="17" t="s">
        <v>18</v>
      </c>
      <c r="H60" s="17" t="s">
        <v>8</v>
      </c>
      <c r="I60" s="17" t="s">
        <v>8</v>
      </c>
      <c r="J60" s="32" t="s">
        <v>1226</v>
      </c>
      <c r="K60" s="52">
        <f>K57-K58</f>
        <v>5000</v>
      </c>
      <c r="L60" s="42" t="s">
        <v>9</v>
      </c>
    </row>
    <row r="61" spans="1:12" ht="30" customHeight="1" x14ac:dyDescent="0.3">
      <c r="A61" s="94"/>
      <c r="B61" s="93"/>
      <c r="C61" s="17" t="s">
        <v>791</v>
      </c>
      <c r="D61" s="95"/>
      <c r="E61" s="33" t="s">
        <v>793</v>
      </c>
      <c r="F61" s="30" t="s">
        <v>1136</v>
      </c>
      <c r="G61" s="17" t="s">
        <v>18</v>
      </c>
      <c r="H61" s="17" t="s">
        <v>8</v>
      </c>
      <c r="I61" s="17" t="s">
        <v>8</v>
      </c>
      <c r="J61" s="20" t="s">
        <v>347</v>
      </c>
      <c r="K61" s="52">
        <v>305</v>
      </c>
      <c r="L61" s="42" t="s">
        <v>18</v>
      </c>
    </row>
    <row r="62" spans="1:12" ht="60" customHeight="1" x14ac:dyDescent="0.3">
      <c r="A62" s="94"/>
      <c r="B62" s="93"/>
      <c r="C62" s="17" t="s">
        <v>346</v>
      </c>
      <c r="D62" s="96" t="s">
        <v>1137</v>
      </c>
      <c r="E62" s="96"/>
      <c r="F62" s="96"/>
      <c r="G62" s="17" t="s">
        <v>15</v>
      </c>
      <c r="H62" s="17" t="s">
        <v>8</v>
      </c>
      <c r="I62" s="17" t="s">
        <v>8</v>
      </c>
      <c r="J62" s="8" t="s">
        <v>1227</v>
      </c>
      <c r="K62" s="54">
        <f>K60*K61/1000</f>
        <v>1525</v>
      </c>
      <c r="L62" s="44" t="s">
        <v>15</v>
      </c>
    </row>
    <row r="63" spans="1:12" ht="60" customHeight="1" x14ac:dyDescent="0.3">
      <c r="A63" s="93" t="s">
        <v>732</v>
      </c>
      <c r="B63" s="93" t="s">
        <v>693</v>
      </c>
      <c r="C63" s="17" t="s">
        <v>345</v>
      </c>
      <c r="D63" s="95" t="s">
        <v>760</v>
      </c>
      <c r="E63" s="95"/>
      <c r="F63" s="30" t="s">
        <v>1138</v>
      </c>
      <c r="G63" s="17" t="s">
        <v>15</v>
      </c>
      <c r="H63" s="17" t="s">
        <v>8</v>
      </c>
      <c r="I63" s="17" t="s">
        <v>8</v>
      </c>
      <c r="J63" s="20" t="s">
        <v>1228</v>
      </c>
      <c r="K63" s="52">
        <f>K12+K18+K24</f>
        <v>504.95</v>
      </c>
      <c r="L63" s="42" t="s">
        <v>15</v>
      </c>
    </row>
    <row r="64" spans="1:12" ht="60" customHeight="1" x14ac:dyDescent="0.3">
      <c r="A64" s="94"/>
      <c r="B64" s="93"/>
      <c r="C64" s="17" t="s">
        <v>344</v>
      </c>
      <c r="D64" s="96" t="s">
        <v>343</v>
      </c>
      <c r="E64" s="96"/>
      <c r="F64" s="30" t="s">
        <v>1139</v>
      </c>
      <c r="G64" s="17" t="s">
        <v>15</v>
      </c>
      <c r="H64" s="17" t="s">
        <v>8</v>
      </c>
      <c r="I64" s="17" t="s">
        <v>8</v>
      </c>
      <c r="J64" s="20" t="s">
        <v>1229</v>
      </c>
      <c r="K64" s="52">
        <f>K31+K40+K43+K46+K53+K56+K62</f>
        <v>27358.566285185181</v>
      </c>
      <c r="L64" s="42" t="s">
        <v>15</v>
      </c>
    </row>
    <row r="65" spans="1:12" ht="60" customHeight="1" x14ac:dyDescent="0.3">
      <c r="A65" s="94"/>
      <c r="B65" s="93"/>
      <c r="C65" s="17" t="s">
        <v>342</v>
      </c>
      <c r="D65" s="96" t="s">
        <v>341</v>
      </c>
      <c r="E65" s="96"/>
      <c r="F65" s="30" t="s">
        <v>1140</v>
      </c>
      <c r="G65" s="17" t="s">
        <v>15</v>
      </c>
      <c r="H65" s="17" t="s">
        <v>8</v>
      </c>
      <c r="I65" s="17" t="s">
        <v>8</v>
      </c>
      <c r="J65" s="20" t="s">
        <v>1230</v>
      </c>
      <c r="K65" s="52">
        <f>K64-K63</f>
        <v>26853.61628518518</v>
      </c>
      <c r="L65" s="42" t="s">
        <v>15</v>
      </c>
    </row>
    <row r="66" spans="1:12" ht="60" customHeight="1" x14ac:dyDescent="0.3">
      <c r="A66" s="94"/>
      <c r="B66" s="93"/>
      <c r="C66" s="17" t="s">
        <v>340</v>
      </c>
      <c r="D66" s="97" t="s">
        <v>706</v>
      </c>
      <c r="E66" s="97"/>
      <c r="F66" s="97"/>
      <c r="G66" s="17" t="s">
        <v>18</v>
      </c>
      <c r="H66" s="17" t="s">
        <v>8</v>
      </c>
      <c r="I66" s="17" t="s">
        <v>8</v>
      </c>
      <c r="J66" s="8" t="s">
        <v>1231</v>
      </c>
      <c r="K66" s="54">
        <f>K65/K4*1000</f>
        <v>2983.7351427983535</v>
      </c>
      <c r="L66" s="44" t="s">
        <v>18</v>
      </c>
    </row>
  </sheetData>
  <mergeCells count="113">
    <mergeCell ref="H1:H2"/>
    <mergeCell ref="I1:I2"/>
    <mergeCell ref="J1:J2"/>
    <mergeCell ref="K1:L1"/>
    <mergeCell ref="A3:A5"/>
    <mergeCell ref="D3:E3"/>
    <mergeCell ref="D4:E4"/>
    <mergeCell ref="D5:E5"/>
    <mergeCell ref="B1:B2"/>
    <mergeCell ref="B3:B5"/>
    <mergeCell ref="A1:A2"/>
    <mergeCell ref="C1:C2"/>
    <mergeCell ref="D1:E2"/>
    <mergeCell ref="F1:F2"/>
    <mergeCell ref="G1:G2"/>
    <mergeCell ref="F6:F7"/>
    <mergeCell ref="G6:G7"/>
    <mergeCell ref="H6:H7"/>
    <mergeCell ref="I6:I7"/>
    <mergeCell ref="J6:J7"/>
    <mergeCell ref="J8:J9"/>
    <mergeCell ref="A6:A12"/>
    <mergeCell ref="C6:C9"/>
    <mergeCell ref="D6:D7"/>
    <mergeCell ref="C10:C11"/>
    <mergeCell ref="D10:D11"/>
    <mergeCell ref="D12:F12"/>
    <mergeCell ref="F10:F11"/>
    <mergeCell ref="B6:B12"/>
    <mergeCell ref="G10:G11"/>
    <mergeCell ref="H10:H11"/>
    <mergeCell ref="I10:I11"/>
    <mergeCell ref="J10:J11"/>
    <mergeCell ref="D18:F18"/>
    <mergeCell ref="D8:D9"/>
    <mergeCell ref="F8:F9"/>
    <mergeCell ref="G8:G9"/>
    <mergeCell ref="H8:H9"/>
    <mergeCell ref="I8:I9"/>
    <mergeCell ref="A13:A18"/>
    <mergeCell ref="D13:D14"/>
    <mergeCell ref="D15:E15"/>
    <mergeCell ref="D16:E16"/>
    <mergeCell ref="D17:E17"/>
    <mergeCell ref="B13:B18"/>
    <mergeCell ref="A19:A24"/>
    <mergeCell ref="D19:D20"/>
    <mergeCell ref="D21:E21"/>
    <mergeCell ref="D22:E22"/>
    <mergeCell ref="D23:E23"/>
    <mergeCell ref="D24:F24"/>
    <mergeCell ref="B19:B24"/>
    <mergeCell ref="A32:A40"/>
    <mergeCell ref="D32:D33"/>
    <mergeCell ref="D34:D36"/>
    <mergeCell ref="D37:E37"/>
    <mergeCell ref="D38:E38"/>
    <mergeCell ref="D39:E39"/>
    <mergeCell ref="D40:F40"/>
    <mergeCell ref="B32:B40"/>
    <mergeCell ref="A25:A31"/>
    <mergeCell ref="D25:D27"/>
    <mergeCell ref="D28:E28"/>
    <mergeCell ref="D29:E29"/>
    <mergeCell ref="D30:E30"/>
    <mergeCell ref="D31:F31"/>
    <mergeCell ref="B25:B31"/>
    <mergeCell ref="H41:H42"/>
    <mergeCell ref="I41:I42"/>
    <mergeCell ref="J41:J42"/>
    <mergeCell ref="D43:F43"/>
    <mergeCell ref="A44:A46"/>
    <mergeCell ref="C44:C45"/>
    <mergeCell ref="D44:D45"/>
    <mergeCell ref="F44:F45"/>
    <mergeCell ref="G44:G45"/>
    <mergeCell ref="H44:H45"/>
    <mergeCell ref="I44:I45"/>
    <mergeCell ref="A41:A43"/>
    <mergeCell ref="C41:C42"/>
    <mergeCell ref="D41:D42"/>
    <mergeCell ref="F41:F42"/>
    <mergeCell ref="G41:G42"/>
    <mergeCell ref="J44:J45"/>
    <mergeCell ref="D46:F46"/>
    <mergeCell ref="A47:A53"/>
    <mergeCell ref="D47:E47"/>
    <mergeCell ref="D48:E48"/>
    <mergeCell ref="D49:E49"/>
    <mergeCell ref="D50:E50"/>
    <mergeCell ref="D51:E51"/>
    <mergeCell ref="D52:E52"/>
    <mergeCell ref="D53:F53"/>
    <mergeCell ref="B41:B43"/>
    <mergeCell ref="B44:B46"/>
    <mergeCell ref="B47:B53"/>
    <mergeCell ref="B54:B56"/>
    <mergeCell ref="B57:B62"/>
    <mergeCell ref="A63:A66"/>
    <mergeCell ref="D63:E63"/>
    <mergeCell ref="D64:E64"/>
    <mergeCell ref="D65:E65"/>
    <mergeCell ref="D66:F66"/>
    <mergeCell ref="B63:B66"/>
    <mergeCell ref="A54:A56"/>
    <mergeCell ref="D54:E54"/>
    <mergeCell ref="D55:E55"/>
    <mergeCell ref="D56:F56"/>
    <mergeCell ref="A57:A62"/>
    <mergeCell ref="D57:E57"/>
    <mergeCell ref="D58:D59"/>
    <mergeCell ref="D62:F62"/>
    <mergeCell ref="D60:D61"/>
  </mergeCells>
  <phoneticPr fontId="3" type="noConversion"/>
  <pageMargins left="0.16" right="0.16" top="0.31" bottom="0.16" header="0.16" footer="0.16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50"/>
  <sheetViews>
    <sheetView showGridLines="0" zoomScale="55" zoomScaleNormal="55" workbookViewId="0">
      <selection activeCell="N16" sqref="N16"/>
    </sheetView>
  </sheetViews>
  <sheetFormatPr defaultRowHeight="30" customHeight="1" x14ac:dyDescent="0.3"/>
  <cols>
    <col min="1" max="1" width="17.25" style="1" bestFit="1" customWidth="1"/>
    <col min="2" max="2" width="11.75" style="1" bestFit="1" customWidth="1"/>
    <col min="3" max="3" width="6.625" style="3" bestFit="1" customWidth="1"/>
    <col min="4" max="4" width="17.625" style="1" bestFit="1" customWidth="1"/>
    <col min="5" max="5" width="11.625" style="1" bestFit="1" customWidth="1"/>
    <col min="6" max="6" width="7.625" style="3" bestFit="1" customWidth="1"/>
    <col min="7" max="7" width="19" style="1" bestFit="1" customWidth="1"/>
    <col min="8" max="8" width="7.875" style="1" bestFit="1" customWidth="1"/>
    <col min="9" max="9" width="10" style="1" bestFit="1" customWidth="1"/>
    <col min="10" max="10" width="132.75" style="1" customWidth="1"/>
    <col min="11" max="11" width="11.375" style="3" bestFit="1" customWidth="1"/>
    <col min="12" max="12" width="15" style="1" customWidth="1"/>
    <col min="13" max="44" width="17.625" style="1" customWidth="1"/>
    <col min="45" max="45" width="21.75" style="1" customWidth="1"/>
    <col min="46" max="46" width="17.625" style="1" customWidth="1"/>
    <col min="47" max="47" width="21.375" style="1" customWidth="1"/>
    <col min="48" max="51" width="17.625" style="1" customWidth="1"/>
    <col min="52" max="54" width="19.375" style="1" customWidth="1"/>
    <col min="55" max="55" width="22.5" style="1" customWidth="1"/>
    <col min="56" max="59" width="17.625" style="1" customWidth="1"/>
    <col min="60" max="60" width="22.5" style="1" customWidth="1"/>
    <col min="61" max="63" width="17.625" style="1" customWidth="1"/>
    <col min="64" max="16384" width="9" style="1"/>
  </cols>
  <sheetData>
    <row r="1" spans="1:12" ht="30" customHeight="1" x14ac:dyDescent="0.3">
      <c r="A1" s="83" t="s">
        <v>801</v>
      </c>
      <c r="B1" s="81" t="s">
        <v>802</v>
      </c>
      <c r="C1" s="81" t="s">
        <v>803</v>
      </c>
      <c r="D1" s="82" t="s">
        <v>804</v>
      </c>
      <c r="E1" s="82"/>
      <c r="F1" s="82" t="s">
        <v>805</v>
      </c>
      <c r="G1" s="82" t="s">
        <v>806</v>
      </c>
      <c r="H1" s="82" t="s">
        <v>807</v>
      </c>
      <c r="I1" s="81" t="s">
        <v>808</v>
      </c>
      <c r="J1" s="83" t="s">
        <v>809</v>
      </c>
      <c r="K1" s="83" t="s">
        <v>810</v>
      </c>
      <c r="L1" s="83"/>
    </row>
    <row r="2" spans="1:12" ht="30" customHeight="1" x14ac:dyDescent="0.3">
      <c r="A2" s="83"/>
      <c r="B2" s="82"/>
      <c r="C2" s="82"/>
      <c r="D2" s="82"/>
      <c r="E2" s="82"/>
      <c r="F2" s="82"/>
      <c r="G2" s="82"/>
      <c r="H2" s="82"/>
      <c r="I2" s="81"/>
      <c r="J2" s="83"/>
      <c r="K2" s="56" t="s">
        <v>811</v>
      </c>
      <c r="L2" s="45" t="s">
        <v>806</v>
      </c>
    </row>
    <row r="3" spans="1:12" ht="45" customHeight="1" x14ac:dyDescent="0.3">
      <c r="A3" s="93" t="s">
        <v>812</v>
      </c>
      <c r="B3" s="93" t="s">
        <v>692</v>
      </c>
      <c r="C3" s="17" t="s">
        <v>813</v>
      </c>
      <c r="D3" s="95" t="s">
        <v>827</v>
      </c>
      <c r="E3" s="96"/>
      <c r="F3" s="30" t="s">
        <v>1062</v>
      </c>
      <c r="G3" s="17" t="s">
        <v>828</v>
      </c>
      <c r="H3" s="17" t="s">
        <v>829</v>
      </c>
      <c r="I3" s="17" t="s">
        <v>830</v>
      </c>
      <c r="J3" s="20" t="s">
        <v>831</v>
      </c>
      <c r="K3" s="52">
        <f>'2. Data 수집·관리표'!J4</f>
        <v>20000</v>
      </c>
      <c r="L3" s="42" t="s">
        <v>515</v>
      </c>
    </row>
    <row r="4" spans="1:12" ht="45" customHeight="1" x14ac:dyDescent="0.3">
      <c r="A4" s="94"/>
      <c r="B4" s="93"/>
      <c r="C4" s="17" t="s">
        <v>832</v>
      </c>
      <c r="D4" s="95" t="s">
        <v>833</v>
      </c>
      <c r="E4" s="96"/>
      <c r="F4" s="30" t="s">
        <v>1063</v>
      </c>
      <c r="G4" s="17" t="s">
        <v>828</v>
      </c>
      <c r="H4" s="17" t="s">
        <v>829</v>
      </c>
      <c r="I4" s="17" t="s">
        <v>834</v>
      </c>
      <c r="J4" s="20" t="s">
        <v>835</v>
      </c>
      <c r="K4" s="52">
        <f>'2. Data 수집·관리표'!J8</f>
        <v>9000</v>
      </c>
      <c r="L4" s="42" t="s">
        <v>828</v>
      </c>
    </row>
    <row r="5" spans="1:12" ht="60" customHeight="1" x14ac:dyDescent="0.3">
      <c r="A5" s="94"/>
      <c r="B5" s="93"/>
      <c r="C5" s="17" t="s">
        <v>836</v>
      </c>
      <c r="D5" s="95" t="s">
        <v>837</v>
      </c>
      <c r="E5" s="96"/>
      <c r="F5" s="30" t="s">
        <v>1126</v>
      </c>
      <c r="G5" s="17" t="s">
        <v>819</v>
      </c>
      <c r="H5" s="17" t="s">
        <v>819</v>
      </c>
      <c r="I5" s="17" t="s">
        <v>819</v>
      </c>
      <c r="J5" s="20" t="s">
        <v>764</v>
      </c>
      <c r="K5" s="53">
        <f>K4/K3</f>
        <v>0.45</v>
      </c>
      <c r="L5" s="42" t="s">
        <v>819</v>
      </c>
    </row>
    <row r="6" spans="1:12" ht="30" customHeight="1" x14ac:dyDescent="0.3">
      <c r="A6" s="93" t="s">
        <v>815</v>
      </c>
      <c r="B6" s="93" t="s">
        <v>692</v>
      </c>
      <c r="C6" s="96" t="s">
        <v>816</v>
      </c>
      <c r="D6" s="95" t="s">
        <v>817</v>
      </c>
      <c r="E6" s="29" t="s">
        <v>818</v>
      </c>
      <c r="F6" s="97" t="s">
        <v>819</v>
      </c>
      <c r="G6" s="96" t="s">
        <v>819</v>
      </c>
      <c r="H6" s="96" t="s">
        <v>819</v>
      </c>
      <c r="I6" s="96" t="s">
        <v>820</v>
      </c>
      <c r="J6" s="87" t="s">
        <v>821</v>
      </c>
      <c r="K6" s="52" t="str">
        <f>'2. Data 수집·관리표'!J12</f>
        <v>LNG</v>
      </c>
      <c r="L6" s="42" t="s">
        <v>819</v>
      </c>
    </row>
    <row r="7" spans="1:12" ht="30" customHeight="1" x14ac:dyDescent="0.3">
      <c r="A7" s="94"/>
      <c r="B7" s="93"/>
      <c r="C7" s="96"/>
      <c r="D7" s="95"/>
      <c r="E7" s="29" t="s">
        <v>822</v>
      </c>
      <c r="F7" s="97"/>
      <c r="G7" s="96"/>
      <c r="H7" s="96"/>
      <c r="I7" s="96"/>
      <c r="J7" s="87"/>
      <c r="K7" s="52" t="str">
        <f>'2. Data 수집·관리표'!J13</f>
        <v>-</v>
      </c>
      <c r="L7" s="42" t="s">
        <v>819</v>
      </c>
    </row>
    <row r="8" spans="1:12" ht="30" customHeight="1" x14ac:dyDescent="0.3">
      <c r="A8" s="94"/>
      <c r="B8" s="93"/>
      <c r="C8" s="96"/>
      <c r="D8" s="95" t="s">
        <v>838</v>
      </c>
      <c r="E8" s="29" t="s">
        <v>818</v>
      </c>
      <c r="F8" s="97" t="s">
        <v>1064</v>
      </c>
      <c r="G8" s="96" t="s">
        <v>839</v>
      </c>
      <c r="H8" s="96" t="s">
        <v>11</v>
      </c>
      <c r="I8" s="96" t="s">
        <v>840</v>
      </c>
      <c r="J8" s="87" t="s">
        <v>841</v>
      </c>
      <c r="K8" s="52">
        <f>'2. Data 수집·관리표'!J14</f>
        <v>10</v>
      </c>
      <c r="L8" s="42" t="s">
        <v>823</v>
      </c>
    </row>
    <row r="9" spans="1:12" ht="30" customHeight="1" x14ac:dyDescent="0.3">
      <c r="A9" s="94"/>
      <c r="B9" s="93"/>
      <c r="C9" s="96"/>
      <c r="D9" s="95"/>
      <c r="E9" s="29" t="s">
        <v>822</v>
      </c>
      <c r="F9" s="97"/>
      <c r="G9" s="96"/>
      <c r="H9" s="96"/>
      <c r="I9" s="96"/>
      <c r="J9" s="87"/>
      <c r="K9" s="52" t="str">
        <f>'2. Data 수집·관리표'!J15</f>
        <v>-</v>
      </c>
      <c r="L9" s="43" t="s">
        <v>819</v>
      </c>
    </row>
    <row r="10" spans="1:12" ht="30" customHeight="1" x14ac:dyDescent="0.3">
      <c r="A10" s="94"/>
      <c r="B10" s="93"/>
      <c r="C10" s="96" t="s">
        <v>824</v>
      </c>
      <c r="D10" s="95" t="s">
        <v>765</v>
      </c>
      <c r="E10" s="29" t="s">
        <v>842</v>
      </c>
      <c r="F10" s="97" t="s">
        <v>1127</v>
      </c>
      <c r="G10" s="96" t="s">
        <v>713</v>
      </c>
      <c r="H10" s="96" t="s">
        <v>819</v>
      </c>
      <c r="I10" s="96" t="s">
        <v>8</v>
      </c>
      <c r="J10" s="87" t="s">
        <v>691</v>
      </c>
      <c r="K10" s="52">
        <v>9420</v>
      </c>
      <c r="L10" s="42" t="s">
        <v>843</v>
      </c>
    </row>
    <row r="11" spans="1:12" ht="30" customHeight="1" x14ac:dyDescent="0.3">
      <c r="A11" s="94"/>
      <c r="B11" s="93"/>
      <c r="C11" s="96"/>
      <c r="D11" s="96"/>
      <c r="E11" s="29" t="s">
        <v>822</v>
      </c>
      <c r="F11" s="97"/>
      <c r="G11" s="96"/>
      <c r="H11" s="96"/>
      <c r="I11" s="96"/>
      <c r="J11" s="87"/>
      <c r="K11" s="52" t="s">
        <v>8</v>
      </c>
      <c r="L11" s="43" t="s">
        <v>819</v>
      </c>
    </row>
    <row r="12" spans="1:12" ht="60" customHeight="1" x14ac:dyDescent="0.3">
      <c r="A12" s="94"/>
      <c r="B12" s="93"/>
      <c r="C12" s="17" t="s">
        <v>825</v>
      </c>
      <c r="D12" s="95" t="s">
        <v>1141</v>
      </c>
      <c r="E12" s="95"/>
      <c r="F12" s="95"/>
      <c r="G12" s="17" t="s">
        <v>826</v>
      </c>
      <c r="H12" s="17" t="s">
        <v>819</v>
      </c>
      <c r="I12" s="17" t="s">
        <v>819</v>
      </c>
      <c r="J12" s="8" t="s">
        <v>766</v>
      </c>
      <c r="K12" s="54">
        <f>K8*K10/1000</f>
        <v>94.2</v>
      </c>
      <c r="L12" s="44" t="s">
        <v>826</v>
      </c>
    </row>
    <row r="13" spans="1:12" ht="60" customHeight="1" x14ac:dyDescent="0.3">
      <c r="A13" s="93" t="s">
        <v>844</v>
      </c>
      <c r="B13" s="93" t="s">
        <v>692</v>
      </c>
      <c r="C13" s="17" t="s">
        <v>845</v>
      </c>
      <c r="D13" s="95" t="s">
        <v>846</v>
      </c>
      <c r="E13" s="29" t="s">
        <v>847</v>
      </c>
      <c r="F13" s="30" t="s">
        <v>1065</v>
      </c>
      <c r="G13" s="17" t="s">
        <v>848</v>
      </c>
      <c r="H13" s="17" t="s">
        <v>849</v>
      </c>
      <c r="I13" s="17" t="s">
        <v>850</v>
      </c>
      <c r="J13" s="18" t="s">
        <v>768</v>
      </c>
      <c r="K13" s="52">
        <f>'2. Data 수집·관리표'!J22</f>
        <v>25000</v>
      </c>
      <c r="L13" s="42" t="s">
        <v>823</v>
      </c>
    </row>
    <row r="14" spans="1:12" ht="60" customHeight="1" x14ac:dyDescent="0.3">
      <c r="A14" s="94"/>
      <c r="B14" s="93"/>
      <c r="C14" s="17" t="s">
        <v>456</v>
      </c>
      <c r="D14" s="96"/>
      <c r="E14" s="29" t="s">
        <v>851</v>
      </c>
      <c r="F14" s="30" t="s">
        <v>1067</v>
      </c>
      <c r="G14" s="17" t="s">
        <v>1144</v>
      </c>
      <c r="H14" s="17" t="s">
        <v>853</v>
      </c>
      <c r="I14" s="17" t="s">
        <v>854</v>
      </c>
      <c r="J14" s="18" t="s">
        <v>774</v>
      </c>
      <c r="K14" s="52">
        <f>'2. Data 수집·관리표'!J24</f>
        <v>50</v>
      </c>
      <c r="L14" s="42" t="s">
        <v>852</v>
      </c>
    </row>
    <row r="15" spans="1:12" ht="30" customHeight="1" x14ac:dyDescent="0.3">
      <c r="A15" s="94"/>
      <c r="B15" s="93"/>
      <c r="C15" s="17" t="s">
        <v>455</v>
      </c>
      <c r="D15" s="95" t="s">
        <v>855</v>
      </c>
      <c r="E15" s="96"/>
      <c r="F15" s="30" t="s">
        <v>819</v>
      </c>
      <c r="G15" s="17" t="s">
        <v>856</v>
      </c>
      <c r="H15" s="17" t="s">
        <v>819</v>
      </c>
      <c r="I15" s="17" t="s">
        <v>819</v>
      </c>
      <c r="J15" s="20" t="s">
        <v>857</v>
      </c>
      <c r="K15" s="52" t="s">
        <v>270</v>
      </c>
      <c r="L15" s="42" t="s">
        <v>819</v>
      </c>
    </row>
    <row r="16" spans="1:12" ht="30" customHeight="1" x14ac:dyDescent="0.3">
      <c r="A16" s="94"/>
      <c r="B16" s="93"/>
      <c r="C16" s="17" t="s">
        <v>454</v>
      </c>
      <c r="D16" s="96" t="s">
        <v>858</v>
      </c>
      <c r="E16" s="96"/>
      <c r="F16" s="30" t="s">
        <v>1128</v>
      </c>
      <c r="G16" s="17" t="s">
        <v>852</v>
      </c>
      <c r="H16" s="17" t="s">
        <v>819</v>
      </c>
      <c r="I16" s="17" t="s">
        <v>819</v>
      </c>
      <c r="J16" s="20" t="s">
        <v>859</v>
      </c>
      <c r="K16" s="52">
        <v>25</v>
      </c>
      <c r="L16" s="42" t="s">
        <v>852</v>
      </c>
    </row>
    <row r="17" spans="1:12" ht="30" customHeight="1" x14ac:dyDescent="0.3">
      <c r="A17" s="94"/>
      <c r="B17" s="93"/>
      <c r="C17" s="17" t="s">
        <v>453</v>
      </c>
      <c r="D17" s="96" t="s">
        <v>860</v>
      </c>
      <c r="E17" s="96"/>
      <c r="F17" s="30" t="s">
        <v>1129</v>
      </c>
      <c r="G17" s="17" t="s">
        <v>861</v>
      </c>
      <c r="H17" s="17" t="s">
        <v>819</v>
      </c>
      <c r="I17" s="17" t="s">
        <v>819</v>
      </c>
      <c r="J17" s="20" t="s">
        <v>935</v>
      </c>
      <c r="K17" s="53">
        <v>0.31</v>
      </c>
      <c r="L17" s="42" t="s">
        <v>862</v>
      </c>
    </row>
    <row r="18" spans="1:12" ht="60" customHeight="1" x14ac:dyDescent="0.3">
      <c r="A18" s="94"/>
      <c r="B18" s="93"/>
      <c r="C18" s="17" t="s">
        <v>863</v>
      </c>
      <c r="D18" s="96" t="s">
        <v>1142</v>
      </c>
      <c r="E18" s="96"/>
      <c r="F18" s="96"/>
      <c r="G18" s="17" t="s">
        <v>826</v>
      </c>
      <c r="H18" s="17" t="s">
        <v>819</v>
      </c>
      <c r="I18" s="17" t="s">
        <v>819</v>
      </c>
      <c r="J18" s="8" t="s">
        <v>1219</v>
      </c>
      <c r="K18" s="54">
        <f>K13*(K14-K16)*K17/1000</f>
        <v>193.75</v>
      </c>
      <c r="L18" s="44" t="s">
        <v>826</v>
      </c>
    </row>
    <row r="19" spans="1:12" ht="60" customHeight="1" x14ac:dyDescent="0.3">
      <c r="A19" s="93" t="s">
        <v>864</v>
      </c>
      <c r="B19" s="93" t="s">
        <v>692</v>
      </c>
      <c r="C19" s="17" t="s">
        <v>865</v>
      </c>
      <c r="D19" s="95" t="s">
        <v>866</v>
      </c>
      <c r="E19" s="29" t="s">
        <v>847</v>
      </c>
      <c r="F19" s="30" t="s">
        <v>1066</v>
      </c>
      <c r="G19" s="17" t="s">
        <v>848</v>
      </c>
      <c r="H19" s="17" t="s">
        <v>849</v>
      </c>
      <c r="I19" s="17" t="s">
        <v>850</v>
      </c>
      <c r="J19" s="18" t="s">
        <v>773</v>
      </c>
      <c r="K19" s="52">
        <f>'2. Data 수집·관리표'!J23</f>
        <v>20000</v>
      </c>
      <c r="L19" s="42" t="s">
        <v>823</v>
      </c>
    </row>
    <row r="20" spans="1:12" ht="60" customHeight="1" x14ac:dyDescent="0.3">
      <c r="A20" s="94"/>
      <c r="B20" s="93"/>
      <c r="C20" s="17" t="s">
        <v>449</v>
      </c>
      <c r="D20" s="96"/>
      <c r="E20" s="29" t="s">
        <v>851</v>
      </c>
      <c r="F20" s="30" t="s">
        <v>1068</v>
      </c>
      <c r="G20" s="17" t="s">
        <v>852</v>
      </c>
      <c r="H20" s="17" t="s">
        <v>853</v>
      </c>
      <c r="I20" s="17" t="s">
        <v>854</v>
      </c>
      <c r="J20" s="18" t="s">
        <v>775</v>
      </c>
      <c r="K20" s="52">
        <f>'2. Data 수집·관리표'!J25</f>
        <v>60</v>
      </c>
      <c r="L20" s="42" t="s">
        <v>852</v>
      </c>
    </row>
    <row r="21" spans="1:12" ht="30" customHeight="1" x14ac:dyDescent="0.3">
      <c r="A21" s="94"/>
      <c r="B21" s="93"/>
      <c r="C21" s="17" t="s">
        <v>447</v>
      </c>
      <c r="D21" s="95" t="s">
        <v>867</v>
      </c>
      <c r="E21" s="96"/>
      <c r="F21" s="30" t="s">
        <v>819</v>
      </c>
      <c r="G21" s="17" t="s">
        <v>856</v>
      </c>
      <c r="H21" s="17" t="s">
        <v>819</v>
      </c>
      <c r="I21" s="17" t="s">
        <v>819</v>
      </c>
      <c r="J21" s="20" t="s">
        <v>868</v>
      </c>
      <c r="K21" s="52" t="s">
        <v>270</v>
      </c>
      <c r="L21" s="42" t="s">
        <v>819</v>
      </c>
    </row>
    <row r="22" spans="1:12" ht="30" customHeight="1" x14ac:dyDescent="0.3">
      <c r="A22" s="94"/>
      <c r="B22" s="93"/>
      <c r="C22" s="17" t="s">
        <v>444</v>
      </c>
      <c r="D22" s="96" t="s">
        <v>858</v>
      </c>
      <c r="E22" s="96"/>
      <c r="F22" s="30" t="s">
        <v>1128</v>
      </c>
      <c r="G22" s="17" t="s">
        <v>852</v>
      </c>
      <c r="H22" s="17" t="s">
        <v>819</v>
      </c>
      <c r="I22" s="17" t="s">
        <v>819</v>
      </c>
      <c r="J22" s="20" t="s">
        <v>859</v>
      </c>
      <c r="K22" s="52">
        <v>25</v>
      </c>
      <c r="L22" s="42" t="s">
        <v>852</v>
      </c>
    </row>
    <row r="23" spans="1:12" ht="30" customHeight="1" x14ac:dyDescent="0.3">
      <c r="A23" s="94"/>
      <c r="B23" s="93"/>
      <c r="C23" s="17" t="s">
        <v>443</v>
      </c>
      <c r="D23" s="96" t="s">
        <v>860</v>
      </c>
      <c r="E23" s="96"/>
      <c r="F23" s="30" t="s">
        <v>1129</v>
      </c>
      <c r="G23" s="17" t="s">
        <v>861</v>
      </c>
      <c r="H23" s="17" t="s">
        <v>819</v>
      </c>
      <c r="I23" s="17" t="s">
        <v>819</v>
      </c>
      <c r="J23" s="20" t="s">
        <v>935</v>
      </c>
      <c r="K23" s="53">
        <v>0.31</v>
      </c>
      <c r="L23" s="42" t="s">
        <v>862</v>
      </c>
    </row>
    <row r="24" spans="1:12" ht="60" customHeight="1" x14ac:dyDescent="0.3">
      <c r="A24" s="94"/>
      <c r="B24" s="93"/>
      <c r="C24" s="17" t="s">
        <v>869</v>
      </c>
      <c r="D24" s="96" t="s">
        <v>1143</v>
      </c>
      <c r="E24" s="96"/>
      <c r="F24" s="96"/>
      <c r="G24" s="17" t="s">
        <v>826</v>
      </c>
      <c r="H24" s="17" t="s">
        <v>819</v>
      </c>
      <c r="I24" s="17" t="s">
        <v>819</v>
      </c>
      <c r="J24" s="8" t="s">
        <v>1220</v>
      </c>
      <c r="K24" s="54">
        <f>K19*(K20-K22)*K23/1000</f>
        <v>217</v>
      </c>
      <c r="L24" s="44" t="s">
        <v>826</v>
      </c>
    </row>
    <row r="25" spans="1:12" ht="45" customHeight="1" x14ac:dyDescent="0.3">
      <c r="A25" s="95" t="s">
        <v>1267</v>
      </c>
      <c r="B25" s="93" t="s">
        <v>692</v>
      </c>
      <c r="C25" s="17" t="s">
        <v>440</v>
      </c>
      <c r="D25" s="96" t="s">
        <v>870</v>
      </c>
      <c r="E25" s="17" t="s">
        <v>847</v>
      </c>
      <c r="F25" s="30" t="s">
        <v>871</v>
      </c>
      <c r="G25" s="17" t="s">
        <v>848</v>
      </c>
      <c r="H25" s="17" t="s">
        <v>872</v>
      </c>
      <c r="I25" s="17" t="s">
        <v>873</v>
      </c>
      <c r="J25" s="20" t="s">
        <v>776</v>
      </c>
      <c r="K25" s="52">
        <f>'2. Data 수집·관리표'!J40</f>
        <v>65000</v>
      </c>
      <c r="L25" s="42" t="s">
        <v>823</v>
      </c>
    </row>
    <row r="26" spans="1:12" ht="45" customHeight="1" x14ac:dyDescent="0.3">
      <c r="A26" s="96"/>
      <c r="B26" s="93"/>
      <c r="C26" s="17" t="s">
        <v>439</v>
      </c>
      <c r="D26" s="96"/>
      <c r="E26" s="17" t="s">
        <v>874</v>
      </c>
      <c r="F26" s="30" t="s">
        <v>1078</v>
      </c>
      <c r="G26" s="17" t="s">
        <v>875</v>
      </c>
      <c r="H26" s="17" t="s">
        <v>876</v>
      </c>
      <c r="I26" s="17" t="s">
        <v>877</v>
      </c>
      <c r="J26" s="20" t="s">
        <v>878</v>
      </c>
      <c r="K26" s="52">
        <f>'2. Data 수집·관리표'!J41</f>
        <v>8</v>
      </c>
      <c r="L26" s="42" t="s">
        <v>879</v>
      </c>
    </row>
    <row r="27" spans="1:12" ht="45" customHeight="1" x14ac:dyDescent="0.3">
      <c r="A27" s="96"/>
      <c r="B27" s="93"/>
      <c r="C27" s="17" t="s">
        <v>436</v>
      </c>
      <c r="D27" s="95" t="s">
        <v>880</v>
      </c>
      <c r="E27" s="17" t="s">
        <v>874</v>
      </c>
      <c r="F27" s="30" t="s">
        <v>1076</v>
      </c>
      <c r="G27" s="17" t="s">
        <v>875</v>
      </c>
      <c r="H27" s="17" t="s">
        <v>881</v>
      </c>
      <c r="I27" s="17" t="s">
        <v>882</v>
      </c>
      <c r="J27" s="20" t="s">
        <v>779</v>
      </c>
      <c r="K27" s="52">
        <f>'2. Data 수집·관리표'!J46</f>
        <v>7.5</v>
      </c>
      <c r="L27" s="42" t="s">
        <v>875</v>
      </c>
    </row>
    <row r="28" spans="1:12" ht="45" customHeight="1" x14ac:dyDescent="0.3">
      <c r="A28" s="96"/>
      <c r="B28" s="93"/>
      <c r="C28" s="17" t="s">
        <v>433</v>
      </c>
      <c r="D28" s="96"/>
      <c r="E28" s="17" t="s">
        <v>883</v>
      </c>
      <c r="F28" s="30" t="s">
        <v>1077</v>
      </c>
      <c r="G28" s="17" t="s">
        <v>875</v>
      </c>
      <c r="H28" s="17" t="s">
        <v>881</v>
      </c>
      <c r="I28" s="17" t="s">
        <v>884</v>
      </c>
      <c r="J28" s="20" t="s">
        <v>781</v>
      </c>
      <c r="K28" s="52">
        <f>'2. Data 수집·관리표'!J47</f>
        <v>15</v>
      </c>
      <c r="L28" s="42" t="s">
        <v>875</v>
      </c>
    </row>
    <row r="29" spans="1:12" ht="60" customHeight="1" x14ac:dyDescent="0.3">
      <c r="A29" s="96"/>
      <c r="B29" s="93"/>
      <c r="C29" s="17" t="s">
        <v>431</v>
      </c>
      <c r="D29" s="96"/>
      <c r="E29" s="17" t="s">
        <v>847</v>
      </c>
      <c r="F29" s="30" t="s">
        <v>1130</v>
      </c>
      <c r="G29" s="17" t="s">
        <v>848</v>
      </c>
      <c r="H29" s="17" t="s">
        <v>819</v>
      </c>
      <c r="I29" s="17" t="s">
        <v>819</v>
      </c>
      <c r="J29" s="20" t="s">
        <v>934</v>
      </c>
      <c r="K29" s="52">
        <f>K25*(1+K28/100)*((21-K26)/(21-K27))</f>
        <v>71981.481481481474</v>
      </c>
      <c r="L29" s="42" t="s">
        <v>823</v>
      </c>
    </row>
    <row r="30" spans="1:12" ht="45" customHeight="1" x14ac:dyDescent="0.3">
      <c r="A30" s="96"/>
      <c r="B30" s="93"/>
      <c r="C30" s="17" t="s">
        <v>429</v>
      </c>
      <c r="D30" s="93" t="s">
        <v>885</v>
      </c>
      <c r="E30" s="93"/>
      <c r="F30" s="30" t="s">
        <v>1079</v>
      </c>
      <c r="G30" s="21" t="s">
        <v>10</v>
      </c>
      <c r="H30" s="17" t="s">
        <v>38</v>
      </c>
      <c r="I30" s="17" t="s">
        <v>437</v>
      </c>
      <c r="J30" s="20" t="s">
        <v>886</v>
      </c>
      <c r="K30" s="52">
        <f>'2. Data 수집·관리표'!J42</f>
        <v>970</v>
      </c>
      <c r="L30" s="42" t="s">
        <v>10</v>
      </c>
    </row>
    <row r="31" spans="1:12" ht="30" customHeight="1" x14ac:dyDescent="0.3">
      <c r="A31" s="96"/>
      <c r="B31" s="93"/>
      <c r="C31" s="17" t="s">
        <v>918</v>
      </c>
      <c r="D31" s="94" t="s">
        <v>410</v>
      </c>
      <c r="E31" s="94"/>
      <c r="F31" s="30" t="s">
        <v>1145</v>
      </c>
      <c r="G31" s="21" t="s">
        <v>409</v>
      </c>
      <c r="H31" s="17" t="s">
        <v>8</v>
      </c>
      <c r="I31" s="17" t="s">
        <v>8</v>
      </c>
      <c r="J31" s="20" t="s">
        <v>481</v>
      </c>
      <c r="K31" s="55">
        <v>0.36499999999999999</v>
      </c>
      <c r="L31" s="42" t="s">
        <v>406</v>
      </c>
    </row>
    <row r="32" spans="1:12" ht="30" customHeight="1" x14ac:dyDescent="0.3">
      <c r="A32" s="96"/>
      <c r="B32" s="93"/>
      <c r="C32" s="17" t="s">
        <v>919</v>
      </c>
      <c r="D32" s="94" t="s">
        <v>377</v>
      </c>
      <c r="E32" s="94"/>
      <c r="F32" s="30" t="s">
        <v>1128</v>
      </c>
      <c r="G32" s="21" t="s">
        <v>10</v>
      </c>
      <c r="H32" s="17" t="s">
        <v>8</v>
      </c>
      <c r="I32" s="17" t="s">
        <v>8</v>
      </c>
      <c r="J32" s="20" t="s">
        <v>375</v>
      </c>
      <c r="K32" s="52">
        <v>25</v>
      </c>
      <c r="L32" s="42" t="s">
        <v>10</v>
      </c>
    </row>
    <row r="33" spans="1:12" ht="60" customHeight="1" x14ac:dyDescent="0.3">
      <c r="A33" s="96"/>
      <c r="B33" s="93"/>
      <c r="C33" s="17" t="s">
        <v>426</v>
      </c>
      <c r="D33" s="94" t="s">
        <v>887</v>
      </c>
      <c r="E33" s="94"/>
      <c r="F33" s="94"/>
      <c r="G33" s="21" t="s">
        <v>15</v>
      </c>
      <c r="H33" s="21" t="s">
        <v>8</v>
      </c>
      <c r="I33" s="21" t="s">
        <v>8</v>
      </c>
      <c r="J33" s="8" t="s">
        <v>1232</v>
      </c>
      <c r="K33" s="54">
        <f>K29*(K30-K32)*K31/1000</f>
        <v>24828.212500000001</v>
      </c>
      <c r="L33" s="44" t="s">
        <v>15</v>
      </c>
    </row>
    <row r="34" spans="1:12" ht="30" customHeight="1" x14ac:dyDescent="0.3">
      <c r="A34" s="93" t="s">
        <v>928</v>
      </c>
      <c r="B34" s="93" t="s">
        <v>692</v>
      </c>
      <c r="C34" s="96" t="s">
        <v>424</v>
      </c>
      <c r="D34" s="95" t="s">
        <v>888</v>
      </c>
      <c r="E34" s="29" t="s">
        <v>889</v>
      </c>
      <c r="F34" s="97" t="s">
        <v>1116</v>
      </c>
      <c r="G34" s="96" t="s">
        <v>826</v>
      </c>
      <c r="H34" s="96" t="s">
        <v>881</v>
      </c>
      <c r="I34" s="96" t="s">
        <v>890</v>
      </c>
      <c r="J34" s="85" t="s">
        <v>891</v>
      </c>
      <c r="K34" s="52">
        <f>'2. Data 수집·관리표'!J119</f>
        <v>100</v>
      </c>
      <c r="L34" s="42" t="s">
        <v>892</v>
      </c>
    </row>
    <row r="35" spans="1:12" ht="30" customHeight="1" x14ac:dyDescent="0.3">
      <c r="A35" s="94"/>
      <c r="B35" s="93"/>
      <c r="C35" s="96"/>
      <c r="D35" s="96"/>
      <c r="E35" s="29" t="s">
        <v>893</v>
      </c>
      <c r="F35" s="97"/>
      <c r="G35" s="96"/>
      <c r="H35" s="96"/>
      <c r="I35" s="96"/>
      <c r="J35" s="85"/>
      <c r="K35" s="52">
        <f>'2. Data 수집·관리표'!J120</f>
        <v>300</v>
      </c>
      <c r="L35" s="42" t="s">
        <v>892</v>
      </c>
    </row>
    <row r="36" spans="1:12" ht="60" customHeight="1" x14ac:dyDescent="0.3">
      <c r="A36" s="94"/>
      <c r="B36" s="93"/>
      <c r="C36" s="17" t="s">
        <v>403</v>
      </c>
      <c r="D36" s="96" t="s">
        <v>1146</v>
      </c>
      <c r="E36" s="96"/>
      <c r="F36" s="96"/>
      <c r="G36" s="17" t="s">
        <v>892</v>
      </c>
      <c r="H36" s="17" t="s">
        <v>814</v>
      </c>
      <c r="I36" s="17" t="s">
        <v>814</v>
      </c>
      <c r="J36" s="8" t="s">
        <v>1233</v>
      </c>
      <c r="K36" s="54">
        <f>K34+K35</f>
        <v>400</v>
      </c>
      <c r="L36" s="44" t="s">
        <v>892</v>
      </c>
    </row>
    <row r="37" spans="1:12" ht="45" customHeight="1" x14ac:dyDescent="0.3">
      <c r="A37" s="93" t="s">
        <v>929</v>
      </c>
      <c r="B37" s="93" t="s">
        <v>692</v>
      </c>
      <c r="C37" s="17" t="s">
        <v>402</v>
      </c>
      <c r="D37" s="95" t="s">
        <v>756</v>
      </c>
      <c r="E37" s="95"/>
      <c r="F37" s="30" t="s">
        <v>1104</v>
      </c>
      <c r="G37" s="17" t="s">
        <v>828</v>
      </c>
      <c r="H37" s="17" t="s">
        <v>894</v>
      </c>
      <c r="I37" s="17" t="s">
        <v>895</v>
      </c>
      <c r="J37" s="20" t="s">
        <v>784</v>
      </c>
      <c r="K37" s="52">
        <f>'2. Data 수집·관리표'!J103</f>
        <v>2300</v>
      </c>
      <c r="L37" s="42" t="s">
        <v>828</v>
      </c>
    </row>
    <row r="38" spans="1:12" ht="45" customHeight="1" x14ac:dyDescent="0.3">
      <c r="A38" s="94"/>
      <c r="B38" s="93"/>
      <c r="C38" s="17" t="s">
        <v>920</v>
      </c>
      <c r="D38" s="95" t="s">
        <v>896</v>
      </c>
      <c r="E38" s="95"/>
      <c r="F38" s="30" t="s">
        <v>1106</v>
      </c>
      <c r="G38" s="17" t="s">
        <v>875</v>
      </c>
      <c r="H38" s="17" t="s">
        <v>881</v>
      </c>
      <c r="I38" s="17" t="s">
        <v>897</v>
      </c>
      <c r="J38" s="20" t="s">
        <v>786</v>
      </c>
      <c r="K38" s="52">
        <f>'2. Data 수집·관리표'!J106</f>
        <v>18</v>
      </c>
      <c r="L38" s="42" t="s">
        <v>875</v>
      </c>
    </row>
    <row r="39" spans="1:12" ht="60" customHeight="1" x14ac:dyDescent="0.3">
      <c r="A39" s="94"/>
      <c r="B39" s="93"/>
      <c r="C39" s="17" t="s">
        <v>921</v>
      </c>
      <c r="D39" s="95" t="s">
        <v>757</v>
      </c>
      <c r="E39" s="95"/>
      <c r="F39" s="30" t="s">
        <v>1133</v>
      </c>
      <c r="G39" s="17" t="s">
        <v>828</v>
      </c>
      <c r="H39" s="17" t="s">
        <v>819</v>
      </c>
      <c r="I39" s="17" t="s">
        <v>819</v>
      </c>
      <c r="J39" s="20" t="s">
        <v>933</v>
      </c>
      <c r="K39" s="52">
        <f>K37*K5*(1-K38/100)</f>
        <v>848.7</v>
      </c>
      <c r="L39" s="42" t="s">
        <v>828</v>
      </c>
    </row>
    <row r="40" spans="1:12" ht="45" customHeight="1" x14ac:dyDescent="0.3">
      <c r="A40" s="94"/>
      <c r="B40" s="93"/>
      <c r="C40" s="17" t="s">
        <v>922</v>
      </c>
      <c r="D40" s="95" t="s">
        <v>898</v>
      </c>
      <c r="E40" s="95"/>
      <c r="F40" s="30" t="s">
        <v>1107</v>
      </c>
      <c r="G40" s="17" t="s">
        <v>852</v>
      </c>
      <c r="H40" s="17" t="s">
        <v>35</v>
      </c>
      <c r="I40" s="17" t="s">
        <v>899</v>
      </c>
      <c r="J40" s="20" t="s">
        <v>788</v>
      </c>
      <c r="K40" s="52">
        <f>'2. Data 수집·관리표'!J107</f>
        <v>320</v>
      </c>
      <c r="L40" s="42" t="s">
        <v>852</v>
      </c>
    </row>
    <row r="41" spans="1:12" ht="30" customHeight="1" x14ac:dyDescent="0.3">
      <c r="A41" s="94"/>
      <c r="B41" s="93"/>
      <c r="C41" s="17" t="s">
        <v>923</v>
      </c>
      <c r="D41" s="95" t="s">
        <v>858</v>
      </c>
      <c r="E41" s="95"/>
      <c r="F41" s="30" t="s">
        <v>1128</v>
      </c>
      <c r="G41" s="17" t="s">
        <v>852</v>
      </c>
      <c r="H41" s="17" t="s">
        <v>819</v>
      </c>
      <c r="I41" s="17" t="s">
        <v>819</v>
      </c>
      <c r="J41" s="20" t="s">
        <v>859</v>
      </c>
      <c r="K41" s="52">
        <v>25</v>
      </c>
      <c r="L41" s="42" t="s">
        <v>852</v>
      </c>
    </row>
    <row r="42" spans="1:12" ht="30" customHeight="1" x14ac:dyDescent="0.3">
      <c r="A42" s="94"/>
      <c r="B42" s="93"/>
      <c r="C42" s="17" t="s">
        <v>924</v>
      </c>
      <c r="D42" s="95" t="s">
        <v>900</v>
      </c>
      <c r="E42" s="95"/>
      <c r="F42" s="30" t="s">
        <v>1134</v>
      </c>
      <c r="G42" s="17" t="s">
        <v>901</v>
      </c>
      <c r="H42" s="17" t="s">
        <v>819</v>
      </c>
      <c r="I42" s="17" t="s">
        <v>819</v>
      </c>
      <c r="J42" s="20" t="s">
        <v>902</v>
      </c>
      <c r="K42" s="52">
        <v>0.3</v>
      </c>
      <c r="L42" s="42" t="s">
        <v>903</v>
      </c>
    </row>
    <row r="43" spans="1:12" ht="60" customHeight="1" x14ac:dyDescent="0.3">
      <c r="A43" s="94"/>
      <c r="B43" s="93"/>
      <c r="C43" s="17" t="s">
        <v>400</v>
      </c>
      <c r="D43" s="96" t="s">
        <v>932</v>
      </c>
      <c r="E43" s="96"/>
      <c r="F43" s="96"/>
      <c r="G43" s="17" t="s">
        <v>826</v>
      </c>
      <c r="H43" s="17" t="s">
        <v>819</v>
      </c>
      <c r="I43" s="17" t="s">
        <v>819</v>
      </c>
      <c r="J43" s="8" t="s">
        <v>1234</v>
      </c>
      <c r="K43" s="54">
        <f>K39*(K40-K41)*K42/1000</f>
        <v>75.109949999999998</v>
      </c>
      <c r="L43" s="44" t="s">
        <v>826</v>
      </c>
    </row>
    <row r="44" spans="1:12" ht="45" customHeight="1" x14ac:dyDescent="0.3">
      <c r="A44" s="93" t="s">
        <v>930</v>
      </c>
      <c r="B44" s="93" t="s">
        <v>692</v>
      </c>
      <c r="C44" s="17" t="s">
        <v>398</v>
      </c>
      <c r="D44" s="95" t="s">
        <v>759</v>
      </c>
      <c r="E44" s="95"/>
      <c r="F44" s="30" t="s">
        <v>1105</v>
      </c>
      <c r="G44" s="17" t="s">
        <v>904</v>
      </c>
      <c r="H44" s="17" t="s">
        <v>905</v>
      </c>
      <c r="I44" s="17" t="s">
        <v>906</v>
      </c>
      <c r="J44" s="20" t="s">
        <v>907</v>
      </c>
      <c r="K44" s="52">
        <f>'2. Data 수집·관리표'!J105</f>
        <v>4.5</v>
      </c>
      <c r="L44" s="42" t="s">
        <v>904</v>
      </c>
    </row>
    <row r="45" spans="1:12" ht="30" customHeight="1" x14ac:dyDescent="0.3">
      <c r="A45" s="94"/>
      <c r="B45" s="93"/>
      <c r="C45" s="17" t="s">
        <v>925</v>
      </c>
      <c r="D45" s="96" t="s">
        <v>908</v>
      </c>
      <c r="E45" s="96"/>
      <c r="F45" s="30" t="s">
        <v>909</v>
      </c>
      <c r="G45" s="17" t="s">
        <v>910</v>
      </c>
      <c r="H45" s="17" t="s">
        <v>911</v>
      </c>
      <c r="I45" s="17" t="s">
        <v>911</v>
      </c>
      <c r="J45" s="20" t="s">
        <v>912</v>
      </c>
      <c r="K45" s="52">
        <v>8100</v>
      </c>
      <c r="L45" s="42" t="s">
        <v>910</v>
      </c>
    </row>
    <row r="46" spans="1:12" ht="60" customHeight="1" x14ac:dyDescent="0.3">
      <c r="A46" s="94"/>
      <c r="B46" s="93"/>
      <c r="C46" s="17" t="s">
        <v>393</v>
      </c>
      <c r="D46" s="96" t="s">
        <v>931</v>
      </c>
      <c r="E46" s="96"/>
      <c r="F46" s="96"/>
      <c r="G46" s="17" t="s">
        <v>913</v>
      </c>
      <c r="H46" s="17" t="s">
        <v>911</v>
      </c>
      <c r="I46" s="17" t="s">
        <v>911</v>
      </c>
      <c r="J46" s="8" t="s">
        <v>1236</v>
      </c>
      <c r="K46" s="54">
        <f>K39*K44/100*K45/1000</f>
        <v>309.35114999999996</v>
      </c>
      <c r="L46" s="44" t="s">
        <v>913</v>
      </c>
    </row>
    <row r="47" spans="1:12" ht="60" customHeight="1" x14ac:dyDescent="0.3">
      <c r="A47" s="93" t="s">
        <v>917</v>
      </c>
      <c r="B47" s="93" t="s">
        <v>692</v>
      </c>
      <c r="C47" s="17" t="s">
        <v>390</v>
      </c>
      <c r="D47" s="95" t="s">
        <v>760</v>
      </c>
      <c r="E47" s="95"/>
      <c r="F47" s="30" t="s">
        <v>1138</v>
      </c>
      <c r="G47" s="17" t="s">
        <v>826</v>
      </c>
      <c r="H47" s="17" t="s">
        <v>819</v>
      </c>
      <c r="I47" s="17" t="s">
        <v>819</v>
      </c>
      <c r="J47" s="20" t="s">
        <v>1237</v>
      </c>
      <c r="K47" s="52">
        <f>K12+K18+K24</f>
        <v>504.95</v>
      </c>
      <c r="L47" s="42" t="s">
        <v>826</v>
      </c>
    </row>
    <row r="48" spans="1:12" ht="60" customHeight="1" x14ac:dyDescent="0.3">
      <c r="A48" s="93"/>
      <c r="B48" s="93"/>
      <c r="C48" s="17" t="s">
        <v>926</v>
      </c>
      <c r="D48" s="96" t="s">
        <v>914</v>
      </c>
      <c r="E48" s="96"/>
      <c r="F48" s="30" t="s">
        <v>1139</v>
      </c>
      <c r="G48" s="17" t="s">
        <v>826</v>
      </c>
      <c r="H48" s="17" t="s">
        <v>819</v>
      </c>
      <c r="I48" s="17" t="s">
        <v>819</v>
      </c>
      <c r="J48" s="20" t="s">
        <v>1238</v>
      </c>
      <c r="K48" s="52">
        <f>K33+K36+K43+K46</f>
        <v>25612.673599999998</v>
      </c>
      <c r="L48" s="42" t="s">
        <v>826</v>
      </c>
    </row>
    <row r="49" spans="1:12" ht="60" customHeight="1" x14ac:dyDescent="0.3">
      <c r="A49" s="93"/>
      <c r="B49" s="93"/>
      <c r="C49" s="17" t="s">
        <v>927</v>
      </c>
      <c r="D49" s="96" t="s">
        <v>915</v>
      </c>
      <c r="E49" s="96"/>
      <c r="F49" s="30" t="s">
        <v>1140</v>
      </c>
      <c r="G49" s="17" t="s">
        <v>826</v>
      </c>
      <c r="H49" s="17" t="s">
        <v>819</v>
      </c>
      <c r="I49" s="17" t="s">
        <v>819</v>
      </c>
      <c r="J49" s="20" t="s">
        <v>1239</v>
      </c>
      <c r="K49" s="52">
        <f>K48-K47</f>
        <v>25107.723599999998</v>
      </c>
      <c r="L49" s="42" t="s">
        <v>826</v>
      </c>
    </row>
    <row r="50" spans="1:12" ht="60" customHeight="1" x14ac:dyDescent="0.3">
      <c r="A50" s="93"/>
      <c r="B50" s="93"/>
      <c r="C50" s="17" t="s">
        <v>367</v>
      </c>
      <c r="D50" s="97" t="s">
        <v>708</v>
      </c>
      <c r="E50" s="97"/>
      <c r="F50" s="97"/>
      <c r="G50" s="17" t="s">
        <v>916</v>
      </c>
      <c r="H50" s="17" t="s">
        <v>819</v>
      </c>
      <c r="I50" s="17" t="s">
        <v>819</v>
      </c>
      <c r="J50" s="8" t="s">
        <v>1240</v>
      </c>
      <c r="K50" s="54">
        <f>K49/K4*1000</f>
        <v>2789.7470666666668</v>
      </c>
      <c r="L50" s="44" t="s">
        <v>916</v>
      </c>
    </row>
  </sheetData>
  <mergeCells count="90">
    <mergeCell ref="H1:H2"/>
    <mergeCell ref="I1:I2"/>
    <mergeCell ref="J1:J2"/>
    <mergeCell ref="K1:L1"/>
    <mergeCell ref="A3:A5"/>
    <mergeCell ref="D3:E3"/>
    <mergeCell ref="D4:E4"/>
    <mergeCell ref="D5:E5"/>
    <mergeCell ref="C1:C2"/>
    <mergeCell ref="D1:E2"/>
    <mergeCell ref="B1:B2"/>
    <mergeCell ref="B3:B5"/>
    <mergeCell ref="A1:A2"/>
    <mergeCell ref="F1:F2"/>
    <mergeCell ref="G1:G2"/>
    <mergeCell ref="J8:J9"/>
    <mergeCell ref="A6:A12"/>
    <mergeCell ref="C6:C9"/>
    <mergeCell ref="D6:D7"/>
    <mergeCell ref="C10:C11"/>
    <mergeCell ref="D10:D11"/>
    <mergeCell ref="D12:F12"/>
    <mergeCell ref="F10:F11"/>
    <mergeCell ref="B6:B12"/>
    <mergeCell ref="F6:F7"/>
    <mergeCell ref="G6:G7"/>
    <mergeCell ref="H6:H7"/>
    <mergeCell ref="I6:I7"/>
    <mergeCell ref="J6:J7"/>
    <mergeCell ref="D8:D9"/>
    <mergeCell ref="F8:F9"/>
    <mergeCell ref="G8:G9"/>
    <mergeCell ref="H8:H9"/>
    <mergeCell ref="I8:I9"/>
    <mergeCell ref="G10:G11"/>
    <mergeCell ref="H10:H11"/>
    <mergeCell ref="I10:I11"/>
    <mergeCell ref="J10:J11"/>
    <mergeCell ref="D18:F18"/>
    <mergeCell ref="A19:A24"/>
    <mergeCell ref="D19:D20"/>
    <mergeCell ref="D21:E21"/>
    <mergeCell ref="D22:E22"/>
    <mergeCell ref="D23:E23"/>
    <mergeCell ref="D24:F24"/>
    <mergeCell ref="B19:B24"/>
    <mergeCell ref="A13:A18"/>
    <mergeCell ref="D13:D14"/>
    <mergeCell ref="D15:E15"/>
    <mergeCell ref="D16:E16"/>
    <mergeCell ref="D17:E17"/>
    <mergeCell ref="B13:B18"/>
    <mergeCell ref="A25:A33"/>
    <mergeCell ref="D25:D26"/>
    <mergeCell ref="D27:D29"/>
    <mergeCell ref="D30:E30"/>
    <mergeCell ref="D31:E31"/>
    <mergeCell ref="D32:E32"/>
    <mergeCell ref="D33:F33"/>
    <mergeCell ref="H34:H35"/>
    <mergeCell ref="I34:I35"/>
    <mergeCell ref="J34:J35"/>
    <mergeCell ref="D36:F36"/>
    <mergeCell ref="A37:A43"/>
    <mergeCell ref="D37:E37"/>
    <mergeCell ref="D38:E38"/>
    <mergeCell ref="D39:E39"/>
    <mergeCell ref="D40:E40"/>
    <mergeCell ref="D41:E41"/>
    <mergeCell ref="D42:E42"/>
    <mergeCell ref="A34:A36"/>
    <mergeCell ref="C34:C35"/>
    <mergeCell ref="D34:D35"/>
    <mergeCell ref="F34:F35"/>
    <mergeCell ref="G34:G35"/>
    <mergeCell ref="D43:F43"/>
    <mergeCell ref="A44:A46"/>
    <mergeCell ref="D44:E44"/>
    <mergeCell ref="D45:E45"/>
    <mergeCell ref="D46:F46"/>
    <mergeCell ref="A47:A50"/>
    <mergeCell ref="D47:E47"/>
    <mergeCell ref="D48:E48"/>
    <mergeCell ref="D49:E49"/>
    <mergeCell ref="D50:F50"/>
    <mergeCell ref="B34:B36"/>
    <mergeCell ref="B37:B43"/>
    <mergeCell ref="B44:B46"/>
    <mergeCell ref="B47:B50"/>
    <mergeCell ref="B25:B33"/>
  </mergeCells>
  <phoneticPr fontId="3" type="noConversion"/>
  <pageMargins left="0.16" right="0.16" top="0.31" bottom="0.16" header="0.16" footer="0.16"/>
  <pageSetup paperSize="8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B105"/>
  <sheetViews>
    <sheetView showGridLines="0" zoomScale="55" zoomScaleNormal="55" workbookViewId="0">
      <selection activeCell="C20" sqref="C20:C41"/>
    </sheetView>
  </sheetViews>
  <sheetFormatPr defaultRowHeight="30" customHeight="1" x14ac:dyDescent="0.3"/>
  <cols>
    <col min="1" max="1" width="33.125" style="3" bestFit="1" customWidth="1"/>
    <col min="2" max="2" width="19.25" style="3" customWidth="1"/>
    <col min="3" max="3" width="17.625" style="3" customWidth="1"/>
    <col min="4" max="4" width="8.5" style="3" customWidth="1"/>
    <col min="5" max="5" width="31.75" style="3" customWidth="1"/>
    <col min="6" max="6" width="23.25" style="3" customWidth="1"/>
    <col min="7" max="7" width="8.5" style="3" bestFit="1" customWidth="1"/>
    <col min="8" max="8" width="20.375" style="3" customWidth="1"/>
    <col min="9" max="9" width="8.75" style="3" bestFit="1" customWidth="1"/>
    <col min="10" max="10" width="10.75" style="3" customWidth="1"/>
    <col min="11" max="11" width="162.875" style="1" customWidth="1"/>
    <col min="12" max="12" width="12.5" style="19" customWidth="1"/>
    <col min="13" max="13" width="12.75" style="1" customWidth="1"/>
    <col min="14" max="25" width="22.5" style="1" customWidth="1"/>
    <col min="26" max="37" width="22.125" style="1" customWidth="1"/>
    <col min="38" max="81" width="22.5" style="1" customWidth="1"/>
    <col min="82" max="86" width="18.375" style="1" customWidth="1"/>
    <col min="87" max="16384" width="9" style="1"/>
  </cols>
  <sheetData>
    <row r="1" spans="1:80" ht="30" customHeight="1" x14ac:dyDescent="0.3">
      <c r="A1" s="82" t="s">
        <v>92</v>
      </c>
      <c r="B1" s="82"/>
      <c r="C1" s="81" t="s">
        <v>593</v>
      </c>
      <c r="D1" s="81" t="s">
        <v>594</v>
      </c>
      <c r="E1" s="82" t="s">
        <v>98</v>
      </c>
      <c r="F1" s="82"/>
      <c r="G1" s="82" t="s">
        <v>99</v>
      </c>
      <c r="H1" s="82" t="s">
        <v>94</v>
      </c>
      <c r="I1" s="82" t="s">
        <v>100</v>
      </c>
      <c r="J1" s="81" t="s">
        <v>101</v>
      </c>
      <c r="K1" s="83" t="s">
        <v>102</v>
      </c>
      <c r="L1" s="83" t="s">
        <v>103</v>
      </c>
      <c r="M1" s="83"/>
      <c r="BH1" s="4"/>
      <c r="CA1" s="5"/>
      <c r="CB1" s="5"/>
    </row>
    <row r="2" spans="1:80" ht="30" customHeight="1" x14ac:dyDescent="0.3">
      <c r="A2" s="82"/>
      <c r="B2" s="82"/>
      <c r="C2" s="82"/>
      <c r="D2" s="82"/>
      <c r="E2" s="82"/>
      <c r="F2" s="82"/>
      <c r="G2" s="82"/>
      <c r="H2" s="82"/>
      <c r="I2" s="82"/>
      <c r="J2" s="81"/>
      <c r="K2" s="83"/>
      <c r="L2" s="56" t="s">
        <v>93</v>
      </c>
      <c r="M2" s="45" t="s">
        <v>94</v>
      </c>
      <c r="BH2" s="4"/>
      <c r="CA2" s="7"/>
      <c r="CB2" s="7"/>
    </row>
    <row r="3" spans="1:80" ht="45" customHeight="1" x14ac:dyDescent="0.3">
      <c r="A3" s="98" t="s">
        <v>1048</v>
      </c>
      <c r="B3" s="98"/>
      <c r="C3" s="99" t="s">
        <v>529</v>
      </c>
      <c r="D3" s="34" t="s">
        <v>104</v>
      </c>
      <c r="E3" s="98" t="s">
        <v>105</v>
      </c>
      <c r="F3" s="35" t="s">
        <v>106</v>
      </c>
      <c r="G3" s="40" t="s">
        <v>1062</v>
      </c>
      <c r="H3" s="35" t="s">
        <v>107</v>
      </c>
      <c r="I3" s="34" t="s">
        <v>108</v>
      </c>
      <c r="J3" s="34" t="s">
        <v>527</v>
      </c>
      <c r="K3" s="20" t="s">
        <v>763</v>
      </c>
      <c r="L3" s="52">
        <f>'2. Data 수집·관리표'!J4</f>
        <v>20000</v>
      </c>
      <c r="M3" s="42" t="s">
        <v>107</v>
      </c>
      <c r="BH3" s="4"/>
    </row>
    <row r="4" spans="1:80" ht="45" customHeight="1" x14ac:dyDescent="0.3">
      <c r="A4" s="98"/>
      <c r="B4" s="98"/>
      <c r="C4" s="99"/>
      <c r="D4" s="34" t="s">
        <v>1011</v>
      </c>
      <c r="E4" s="98"/>
      <c r="F4" s="35" t="s">
        <v>109</v>
      </c>
      <c r="G4" s="40" t="s">
        <v>1063</v>
      </c>
      <c r="H4" s="35" t="s">
        <v>107</v>
      </c>
      <c r="I4" s="34" t="s">
        <v>108</v>
      </c>
      <c r="J4" s="34" t="s">
        <v>223</v>
      </c>
      <c r="K4" s="20" t="s">
        <v>937</v>
      </c>
      <c r="L4" s="52">
        <f>'2. Data 수집·관리표'!J8</f>
        <v>9000</v>
      </c>
      <c r="M4" s="42" t="s">
        <v>107</v>
      </c>
      <c r="BH4" s="4"/>
    </row>
    <row r="5" spans="1:80" ht="60" customHeight="1" x14ac:dyDescent="0.3">
      <c r="A5" s="98"/>
      <c r="B5" s="98"/>
      <c r="C5" s="99"/>
      <c r="D5" s="34" t="s">
        <v>1012</v>
      </c>
      <c r="E5" s="98"/>
      <c r="F5" s="35" t="s">
        <v>110</v>
      </c>
      <c r="G5" s="40" t="s">
        <v>1126</v>
      </c>
      <c r="H5" s="35" t="s">
        <v>95</v>
      </c>
      <c r="I5" s="34" t="s">
        <v>95</v>
      </c>
      <c r="J5" s="34" t="s">
        <v>95</v>
      </c>
      <c r="K5" s="20" t="s">
        <v>938</v>
      </c>
      <c r="L5" s="53">
        <f>L4/L3</f>
        <v>0.45</v>
      </c>
      <c r="M5" s="42" t="s">
        <v>95</v>
      </c>
      <c r="BH5" s="4"/>
    </row>
    <row r="6" spans="1:80" ht="30" customHeight="1" x14ac:dyDescent="0.3">
      <c r="A6" s="98"/>
      <c r="B6" s="98"/>
      <c r="C6" s="99"/>
      <c r="D6" s="34" t="s">
        <v>1013</v>
      </c>
      <c r="E6" s="98" t="s">
        <v>111</v>
      </c>
      <c r="F6" s="98"/>
      <c r="G6" s="40" t="s">
        <v>1147</v>
      </c>
      <c r="H6" s="35" t="s">
        <v>112</v>
      </c>
      <c r="I6" s="34" t="s">
        <v>95</v>
      </c>
      <c r="J6" s="34" t="s">
        <v>95</v>
      </c>
      <c r="K6" s="20" t="s">
        <v>113</v>
      </c>
      <c r="L6" s="52">
        <f>'3. LHVw 산정표(생활폐기물 소각시설)'!K27</f>
        <v>2682.3212266666665</v>
      </c>
      <c r="M6" s="42" t="s">
        <v>112</v>
      </c>
      <c r="BH6" s="4"/>
    </row>
    <row r="7" spans="1:80" ht="60" customHeight="1" x14ac:dyDescent="0.3">
      <c r="A7" s="98"/>
      <c r="B7" s="98"/>
      <c r="C7" s="99"/>
      <c r="D7" s="34" t="s">
        <v>114</v>
      </c>
      <c r="E7" s="98" t="s">
        <v>1148</v>
      </c>
      <c r="F7" s="98"/>
      <c r="G7" s="98"/>
      <c r="H7" s="35" t="s">
        <v>115</v>
      </c>
      <c r="I7" s="34" t="s">
        <v>95</v>
      </c>
      <c r="J7" s="34" t="s">
        <v>95</v>
      </c>
      <c r="K7" s="8" t="s">
        <v>1241</v>
      </c>
      <c r="L7" s="54">
        <f>L4*L6/1000</f>
        <v>24140.891039999999</v>
      </c>
      <c r="M7" s="44" t="s">
        <v>115</v>
      </c>
      <c r="BH7" s="4"/>
    </row>
    <row r="8" spans="1:80" ht="45" customHeight="1" x14ac:dyDescent="0.3">
      <c r="A8" s="98" t="s">
        <v>1049</v>
      </c>
      <c r="B8" s="98" t="s">
        <v>972</v>
      </c>
      <c r="C8" s="99" t="s">
        <v>687</v>
      </c>
      <c r="D8" s="34" t="s">
        <v>116</v>
      </c>
      <c r="E8" s="98" t="s">
        <v>117</v>
      </c>
      <c r="F8" s="36" t="s">
        <v>118</v>
      </c>
      <c r="G8" s="40" t="s">
        <v>1071</v>
      </c>
      <c r="H8" s="35" t="s">
        <v>107</v>
      </c>
      <c r="I8" s="34" t="s">
        <v>119</v>
      </c>
      <c r="J8" s="34" t="s">
        <v>63</v>
      </c>
      <c r="K8" s="20" t="s">
        <v>939</v>
      </c>
      <c r="L8" s="52">
        <f>'2. Data 수집·관리표'!J36</f>
        <v>85000</v>
      </c>
      <c r="M8" s="42" t="s">
        <v>107</v>
      </c>
      <c r="BH8" s="4"/>
    </row>
    <row r="9" spans="1:80" ht="45" customHeight="1" x14ac:dyDescent="0.3">
      <c r="A9" s="99"/>
      <c r="B9" s="98"/>
      <c r="C9" s="99"/>
      <c r="D9" s="34" t="s">
        <v>21</v>
      </c>
      <c r="E9" s="98"/>
      <c r="F9" s="36" t="s">
        <v>120</v>
      </c>
      <c r="G9" s="40" t="s">
        <v>1072</v>
      </c>
      <c r="H9" s="35" t="s">
        <v>107</v>
      </c>
      <c r="I9" s="34" t="s">
        <v>12</v>
      </c>
      <c r="J9" s="34" t="s">
        <v>62</v>
      </c>
      <c r="K9" s="20" t="s">
        <v>677</v>
      </c>
      <c r="L9" s="52">
        <f>'2. Data 수집·관리표'!J37</f>
        <v>40000</v>
      </c>
      <c r="M9" s="42" t="s">
        <v>107</v>
      </c>
      <c r="BH9" s="4"/>
    </row>
    <row r="10" spans="1:80" ht="60" customHeight="1" x14ac:dyDescent="0.3">
      <c r="A10" s="99"/>
      <c r="B10" s="98"/>
      <c r="C10" s="99"/>
      <c r="D10" s="34" t="s">
        <v>22</v>
      </c>
      <c r="E10" s="98"/>
      <c r="F10" s="36" t="s">
        <v>121</v>
      </c>
      <c r="G10" s="40" t="s">
        <v>1149</v>
      </c>
      <c r="H10" s="35" t="s">
        <v>95</v>
      </c>
      <c r="I10" s="34" t="s">
        <v>95</v>
      </c>
      <c r="J10" s="34" t="s">
        <v>95</v>
      </c>
      <c r="K10" s="20" t="s">
        <v>1242</v>
      </c>
      <c r="L10" s="53">
        <f>L9/L8</f>
        <v>0.47058823529411764</v>
      </c>
      <c r="M10" s="42" t="s">
        <v>95</v>
      </c>
    </row>
    <row r="11" spans="1:80" ht="30" customHeight="1" x14ac:dyDescent="0.3">
      <c r="A11" s="99"/>
      <c r="B11" s="98" t="s">
        <v>976</v>
      </c>
      <c r="C11" s="99" t="s">
        <v>1052</v>
      </c>
      <c r="D11" s="99" t="s">
        <v>1014</v>
      </c>
      <c r="E11" s="98" t="s">
        <v>969</v>
      </c>
      <c r="F11" s="34" t="s">
        <v>67</v>
      </c>
      <c r="G11" s="100" t="s">
        <v>1083</v>
      </c>
      <c r="H11" s="99" t="s">
        <v>9</v>
      </c>
      <c r="I11" s="99" t="s">
        <v>28</v>
      </c>
      <c r="J11" s="99" t="s">
        <v>59</v>
      </c>
      <c r="K11" s="78" t="s">
        <v>980</v>
      </c>
      <c r="L11" s="52">
        <f>'2. Data 수집·관리표'!J53</f>
        <v>70000</v>
      </c>
      <c r="M11" s="42" t="s">
        <v>137</v>
      </c>
    </row>
    <row r="12" spans="1:80" ht="30" customHeight="1" x14ac:dyDescent="0.3">
      <c r="A12" s="99"/>
      <c r="B12" s="98"/>
      <c r="C12" s="99"/>
      <c r="D12" s="99"/>
      <c r="E12" s="99"/>
      <c r="F12" s="34" t="s">
        <v>68</v>
      </c>
      <c r="G12" s="100"/>
      <c r="H12" s="99"/>
      <c r="I12" s="99"/>
      <c r="J12" s="99"/>
      <c r="K12" s="78"/>
      <c r="L12" s="52" t="str">
        <f>'2. Data 수집·관리표'!J54</f>
        <v>-</v>
      </c>
      <c r="M12" s="42"/>
    </row>
    <row r="13" spans="1:80" ht="30" customHeight="1" x14ac:dyDescent="0.3">
      <c r="A13" s="99"/>
      <c r="B13" s="98"/>
      <c r="C13" s="99"/>
      <c r="D13" s="99" t="s">
        <v>1015</v>
      </c>
      <c r="E13" s="98" t="s">
        <v>970</v>
      </c>
      <c r="F13" s="34" t="s">
        <v>67</v>
      </c>
      <c r="G13" s="100" t="s">
        <v>1084</v>
      </c>
      <c r="H13" s="99" t="s">
        <v>10</v>
      </c>
      <c r="I13" s="99" t="s">
        <v>81</v>
      </c>
      <c r="J13" s="99" t="s">
        <v>575</v>
      </c>
      <c r="K13" s="78" t="s">
        <v>981</v>
      </c>
      <c r="L13" s="52">
        <f>'2. Data 수집·관리표'!J55</f>
        <v>430</v>
      </c>
      <c r="M13" s="42" t="s">
        <v>10</v>
      </c>
    </row>
    <row r="14" spans="1:80" ht="30" customHeight="1" x14ac:dyDescent="0.3">
      <c r="A14" s="99"/>
      <c r="B14" s="98"/>
      <c r="C14" s="99"/>
      <c r="D14" s="99"/>
      <c r="E14" s="99"/>
      <c r="F14" s="34" t="s">
        <v>68</v>
      </c>
      <c r="G14" s="100"/>
      <c r="H14" s="99"/>
      <c r="I14" s="99"/>
      <c r="J14" s="99"/>
      <c r="K14" s="78"/>
      <c r="L14" s="52" t="str">
        <f>'2. Data 수집·관리표'!J56</f>
        <v>-</v>
      </c>
      <c r="M14" s="42"/>
    </row>
    <row r="15" spans="1:80" ht="30" customHeight="1" x14ac:dyDescent="0.3">
      <c r="A15" s="99"/>
      <c r="B15" s="98"/>
      <c r="C15" s="99"/>
      <c r="D15" s="99" t="s">
        <v>1016</v>
      </c>
      <c r="E15" s="98" t="s">
        <v>971</v>
      </c>
      <c r="F15" s="34" t="s">
        <v>67</v>
      </c>
      <c r="G15" s="100" t="s">
        <v>1085</v>
      </c>
      <c r="H15" s="99" t="s">
        <v>10</v>
      </c>
      <c r="I15" s="99" t="s">
        <v>83</v>
      </c>
      <c r="J15" s="99" t="s">
        <v>576</v>
      </c>
      <c r="K15" s="78" t="s">
        <v>982</v>
      </c>
      <c r="L15" s="52">
        <f>'2. Data 수집·관리표'!J57</f>
        <v>120</v>
      </c>
      <c r="M15" s="42" t="s">
        <v>10</v>
      </c>
    </row>
    <row r="16" spans="1:80" ht="30" customHeight="1" x14ac:dyDescent="0.3">
      <c r="A16" s="99"/>
      <c r="B16" s="98"/>
      <c r="C16" s="99"/>
      <c r="D16" s="99"/>
      <c r="E16" s="99"/>
      <c r="F16" s="34" t="s">
        <v>68</v>
      </c>
      <c r="G16" s="100"/>
      <c r="H16" s="99"/>
      <c r="I16" s="99"/>
      <c r="J16" s="99"/>
      <c r="K16" s="78"/>
      <c r="L16" s="52" t="str">
        <f>'2. Data 수집·관리표'!J58</f>
        <v>-</v>
      </c>
      <c r="M16" s="42"/>
    </row>
    <row r="17" spans="1:13" ht="30" customHeight="1" x14ac:dyDescent="0.3">
      <c r="A17" s="99"/>
      <c r="B17" s="98"/>
      <c r="C17" s="99"/>
      <c r="D17" s="35" t="s">
        <v>1054</v>
      </c>
      <c r="E17" s="98" t="s">
        <v>1053</v>
      </c>
      <c r="F17" s="98"/>
      <c r="G17" s="40" t="s">
        <v>1150</v>
      </c>
      <c r="H17" s="35" t="s">
        <v>64</v>
      </c>
      <c r="I17" s="35" t="s">
        <v>8</v>
      </c>
      <c r="J17" s="35" t="s">
        <v>8</v>
      </c>
      <c r="K17" s="67" t="s">
        <v>408</v>
      </c>
      <c r="L17" s="55">
        <v>0.32900000000000001</v>
      </c>
      <c r="M17" s="42" t="s">
        <v>406</v>
      </c>
    </row>
    <row r="18" spans="1:13" ht="30" customHeight="1" x14ac:dyDescent="0.3">
      <c r="A18" s="99"/>
      <c r="B18" s="98"/>
      <c r="C18" s="99"/>
      <c r="D18" s="99" t="s">
        <v>1055</v>
      </c>
      <c r="E18" s="98" t="s">
        <v>968</v>
      </c>
      <c r="F18" s="36" t="s">
        <v>67</v>
      </c>
      <c r="G18" s="100" t="s">
        <v>1168</v>
      </c>
      <c r="H18" s="99" t="s">
        <v>15</v>
      </c>
      <c r="I18" s="99" t="s">
        <v>8</v>
      </c>
      <c r="J18" s="99" t="s">
        <v>8</v>
      </c>
      <c r="K18" s="103" t="s">
        <v>1268</v>
      </c>
      <c r="L18" s="58">
        <f>L11*(L13-L15)*L17/1000</f>
        <v>7139.3</v>
      </c>
      <c r="M18" s="51" t="s">
        <v>15</v>
      </c>
    </row>
    <row r="19" spans="1:13" ht="30" customHeight="1" x14ac:dyDescent="0.3">
      <c r="A19" s="99"/>
      <c r="B19" s="98"/>
      <c r="C19" s="99"/>
      <c r="D19" s="99"/>
      <c r="E19" s="98"/>
      <c r="F19" s="36" t="s">
        <v>68</v>
      </c>
      <c r="G19" s="100"/>
      <c r="H19" s="99"/>
      <c r="I19" s="99"/>
      <c r="J19" s="99"/>
      <c r="K19" s="103"/>
      <c r="L19" s="66"/>
      <c r="M19" s="51"/>
    </row>
    <row r="20" spans="1:13" ht="30" customHeight="1" x14ac:dyDescent="0.3">
      <c r="A20" s="99"/>
      <c r="B20" s="98" t="s">
        <v>975</v>
      </c>
      <c r="C20" s="99" t="s">
        <v>687</v>
      </c>
      <c r="D20" s="99" t="s">
        <v>1056</v>
      </c>
      <c r="E20" s="98" t="s">
        <v>122</v>
      </c>
      <c r="F20" s="36" t="s">
        <v>123</v>
      </c>
      <c r="G20" s="100" t="s">
        <v>1086</v>
      </c>
      <c r="H20" s="99" t="s">
        <v>107</v>
      </c>
      <c r="I20" s="99" t="s">
        <v>26</v>
      </c>
      <c r="J20" s="99" t="s">
        <v>164</v>
      </c>
      <c r="K20" s="85" t="s">
        <v>940</v>
      </c>
      <c r="L20" s="52">
        <f>'2. Data 수집·관리표'!J61</f>
        <v>5000</v>
      </c>
      <c r="M20" s="42" t="s">
        <v>107</v>
      </c>
    </row>
    <row r="21" spans="1:13" ht="30" customHeight="1" x14ac:dyDescent="0.3">
      <c r="A21" s="99"/>
      <c r="B21" s="98"/>
      <c r="C21" s="99"/>
      <c r="D21" s="99"/>
      <c r="E21" s="98"/>
      <c r="F21" s="36" t="s">
        <v>146</v>
      </c>
      <c r="G21" s="100"/>
      <c r="H21" s="99"/>
      <c r="I21" s="99"/>
      <c r="J21" s="99"/>
      <c r="K21" s="85"/>
      <c r="L21" s="52"/>
      <c r="M21" s="42"/>
    </row>
    <row r="22" spans="1:13" ht="30" customHeight="1" x14ac:dyDescent="0.3">
      <c r="A22" s="99"/>
      <c r="B22" s="98"/>
      <c r="C22" s="99"/>
      <c r="D22" s="99" t="s">
        <v>1017</v>
      </c>
      <c r="E22" s="98" t="s">
        <v>124</v>
      </c>
      <c r="F22" s="36" t="s">
        <v>123</v>
      </c>
      <c r="G22" s="100" t="s">
        <v>1151</v>
      </c>
      <c r="H22" s="99" t="s">
        <v>107</v>
      </c>
      <c r="I22" s="99" t="s">
        <v>95</v>
      </c>
      <c r="J22" s="99" t="s">
        <v>95</v>
      </c>
      <c r="K22" s="85" t="s">
        <v>1243</v>
      </c>
      <c r="L22" s="52">
        <f>L20*L10</f>
        <v>2352.9411764705883</v>
      </c>
      <c r="M22" s="42" t="s">
        <v>107</v>
      </c>
    </row>
    <row r="23" spans="1:13" ht="30" customHeight="1" x14ac:dyDescent="0.3">
      <c r="A23" s="99"/>
      <c r="B23" s="98"/>
      <c r="C23" s="99"/>
      <c r="D23" s="99"/>
      <c r="E23" s="98"/>
      <c r="F23" s="36" t="s">
        <v>146</v>
      </c>
      <c r="G23" s="100"/>
      <c r="H23" s="99"/>
      <c r="I23" s="99"/>
      <c r="J23" s="99"/>
      <c r="K23" s="85"/>
      <c r="L23" s="52"/>
      <c r="M23" s="42"/>
    </row>
    <row r="24" spans="1:13" ht="30" customHeight="1" x14ac:dyDescent="0.3">
      <c r="A24" s="99"/>
      <c r="B24" s="98"/>
      <c r="C24" s="99"/>
      <c r="D24" s="99" t="s">
        <v>1018</v>
      </c>
      <c r="E24" s="98" t="s">
        <v>165</v>
      </c>
      <c r="F24" s="36" t="s">
        <v>123</v>
      </c>
      <c r="G24" s="100" t="s">
        <v>1087</v>
      </c>
      <c r="H24" s="99" t="s">
        <v>140</v>
      </c>
      <c r="I24" s="99" t="s">
        <v>520</v>
      </c>
      <c r="J24" s="99" t="s">
        <v>166</v>
      </c>
      <c r="K24" s="85" t="s">
        <v>944</v>
      </c>
      <c r="L24" s="52">
        <f>'2. Data 수집·관리표'!J63</f>
        <v>160</v>
      </c>
      <c r="M24" s="42" t="s">
        <v>140</v>
      </c>
    </row>
    <row r="25" spans="1:13" ht="30" customHeight="1" x14ac:dyDescent="0.3">
      <c r="A25" s="99"/>
      <c r="B25" s="98"/>
      <c r="C25" s="99"/>
      <c r="D25" s="99"/>
      <c r="E25" s="98"/>
      <c r="F25" s="36" t="s">
        <v>146</v>
      </c>
      <c r="G25" s="100"/>
      <c r="H25" s="99"/>
      <c r="I25" s="99"/>
      <c r="J25" s="99"/>
      <c r="K25" s="85"/>
      <c r="L25" s="52"/>
      <c r="M25" s="42"/>
    </row>
    <row r="26" spans="1:13" ht="30" customHeight="1" x14ac:dyDescent="0.3">
      <c r="A26" s="99"/>
      <c r="B26" s="98"/>
      <c r="C26" s="99"/>
      <c r="D26" s="99" t="s">
        <v>1019</v>
      </c>
      <c r="E26" s="98" t="s">
        <v>125</v>
      </c>
      <c r="F26" s="36" t="s">
        <v>123</v>
      </c>
      <c r="G26" s="100" t="s">
        <v>1088</v>
      </c>
      <c r="H26" s="99" t="s">
        <v>167</v>
      </c>
      <c r="I26" s="99" t="s">
        <v>147</v>
      </c>
      <c r="J26" s="99" t="s">
        <v>168</v>
      </c>
      <c r="K26" s="85" t="s">
        <v>941</v>
      </c>
      <c r="L26" s="52">
        <f>'2. Data 수집·관리표'!J65</f>
        <v>10</v>
      </c>
      <c r="M26" s="42" t="s">
        <v>143</v>
      </c>
    </row>
    <row r="27" spans="1:13" ht="30" customHeight="1" x14ac:dyDescent="0.3">
      <c r="A27" s="99"/>
      <c r="B27" s="98"/>
      <c r="C27" s="99"/>
      <c r="D27" s="99"/>
      <c r="E27" s="98"/>
      <c r="F27" s="36" t="s">
        <v>146</v>
      </c>
      <c r="G27" s="100"/>
      <c r="H27" s="99"/>
      <c r="I27" s="99"/>
      <c r="J27" s="99"/>
      <c r="K27" s="85"/>
      <c r="L27" s="52"/>
      <c r="M27" s="42"/>
    </row>
    <row r="28" spans="1:13" ht="30" customHeight="1" x14ac:dyDescent="0.3">
      <c r="A28" s="99"/>
      <c r="B28" s="98"/>
      <c r="C28" s="99"/>
      <c r="D28" s="99" t="s">
        <v>1020</v>
      </c>
      <c r="E28" s="98" t="s">
        <v>126</v>
      </c>
      <c r="F28" s="36" t="s">
        <v>123</v>
      </c>
      <c r="G28" s="100" t="s">
        <v>1152</v>
      </c>
      <c r="H28" s="99" t="s">
        <v>112</v>
      </c>
      <c r="I28" s="99" t="s">
        <v>95</v>
      </c>
      <c r="J28" s="99" t="s">
        <v>95</v>
      </c>
      <c r="K28" s="85" t="s">
        <v>942</v>
      </c>
      <c r="L28" s="52">
        <v>630</v>
      </c>
      <c r="M28" s="42"/>
    </row>
    <row r="29" spans="1:13" ht="30" customHeight="1" x14ac:dyDescent="0.3">
      <c r="A29" s="99"/>
      <c r="B29" s="98"/>
      <c r="C29" s="99"/>
      <c r="D29" s="99"/>
      <c r="E29" s="98"/>
      <c r="F29" s="36" t="s">
        <v>146</v>
      </c>
      <c r="G29" s="100"/>
      <c r="H29" s="99"/>
      <c r="I29" s="99"/>
      <c r="J29" s="99"/>
      <c r="K29" s="85"/>
      <c r="L29" s="52"/>
      <c r="M29" s="42"/>
    </row>
    <row r="30" spans="1:13" ht="30" customHeight="1" x14ac:dyDescent="0.3">
      <c r="A30" s="99"/>
      <c r="B30" s="98"/>
      <c r="C30" s="99"/>
      <c r="D30" s="99" t="s">
        <v>1021</v>
      </c>
      <c r="E30" s="98" t="s">
        <v>131</v>
      </c>
      <c r="F30" s="36" t="s">
        <v>123</v>
      </c>
      <c r="G30" s="100" t="s">
        <v>1089</v>
      </c>
      <c r="H30" s="99" t="s">
        <v>115</v>
      </c>
      <c r="I30" s="99" t="s">
        <v>95</v>
      </c>
      <c r="J30" s="99" t="s">
        <v>95</v>
      </c>
      <c r="K30" s="85" t="s">
        <v>1244</v>
      </c>
      <c r="L30" s="52">
        <f>L22*L28*1.1/1000</f>
        <v>1630.5882352941178</v>
      </c>
      <c r="M30" s="42" t="s">
        <v>115</v>
      </c>
    </row>
    <row r="31" spans="1:13" ht="30" customHeight="1" x14ac:dyDescent="0.3">
      <c r="A31" s="99"/>
      <c r="B31" s="98"/>
      <c r="C31" s="99"/>
      <c r="D31" s="99"/>
      <c r="E31" s="98"/>
      <c r="F31" s="36" t="s">
        <v>146</v>
      </c>
      <c r="G31" s="100"/>
      <c r="H31" s="99"/>
      <c r="I31" s="99"/>
      <c r="J31" s="99"/>
      <c r="K31" s="85"/>
      <c r="L31" s="52"/>
      <c r="M31" s="42"/>
    </row>
    <row r="32" spans="1:13" ht="30" customHeight="1" x14ac:dyDescent="0.3">
      <c r="A32" s="99"/>
      <c r="B32" s="98"/>
      <c r="C32" s="99"/>
      <c r="D32" s="99" t="s">
        <v>1022</v>
      </c>
      <c r="E32" s="98" t="s">
        <v>127</v>
      </c>
      <c r="F32" s="36" t="s">
        <v>123</v>
      </c>
      <c r="G32" s="100" t="s">
        <v>95</v>
      </c>
      <c r="H32" s="99" t="s">
        <v>145</v>
      </c>
      <c r="I32" s="99" t="s">
        <v>95</v>
      </c>
      <c r="J32" s="99" t="s">
        <v>577</v>
      </c>
      <c r="K32" s="85" t="s">
        <v>947</v>
      </c>
      <c r="L32" s="52" t="str">
        <f>'2. Data 수집·관리표'!J81</f>
        <v>O</v>
      </c>
      <c r="M32" s="42" t="s">
        <v>95</v>
      </c>
    </row>
    <row r="33" spans="1:13" ht="30" customHeight="1" x14ac:dyDescent="0.3">
      <c r="A33" s="99"/>
      <c r="B33" s="98"/>
      <c r="C33" s="99"/>
      <c r="D33" s="99"/>
      <c r="E33" s="98"/>
      <c r="F33" s="36" t="s">
        <v>146</v>
      </c>
      <c r="G33" s="100"/>
      <c r="H33" s="99"/>
      <c r="I33" s="99"/>
      <c r="J33" s="99"/>
      <c r="K33" s="86"/>
      <c r="L33" s="52" t="str">
        <f>'2. Data 수집·관리표'!J82</f>
        <v>-</v>
      </c>
      <c r="M33" s="42"/>
    </row>
    <row r="34" spans="1:13" ht="30" customHeight="1" x14ac:dyDescent="0.3">
      <c r="A34" s="99"/>
      <c r="B34" s="98"/>
      <c r="C34" s="99"/>
      <c r="D34" s="99" t="s">
        <v>1023</v>
      </c>
      <c r="E34" s="98" t="s">
        <v>128</v>
      </c>
      <c r="F34" s="36" t="s">
        <v>123</v>
      </c>
      <c r="G34" s="100" t="s">
        <v>1094</v>
      </c>
      <c r="H34" s="99" t="s">
        <v>107</v>
      </c>
      <c r="I34" s="99" t="s">
        <v>82</v>
      </c>
      <c r="J34" s="99" t="s">
        <v>948</v>
      </c>
      <c r="K34" s="85" t="s">
        <v>955</v>
      </c>
      <c r="L34" s="52">
        <f>'2. Data 수집·관리표'!J83</f>
        <v>5000</v>
      </c>
      <c r="M34" s="42" t="s">
        <v>107</v>
      </c>
    </row>
    <row r="35" spans="1:13" ht="30" customHeight="1" x14ac:dyDescent="0.3">
      <c r="A35" s="99"/>
      <c r="B35" s="98"/>
      <c r="C35" s="99"/>
      <c r="D35" s="99"/>
      <c r="E35" s="98"/>
      <c r="F35" s="36" t="s">
        <v>146</v>
      </c>
      <c r="G35" s="100"/>
      <c r="H35" s="99"/>
      <c r="I35" s="99"/>
      <c r="J35" s="99"/>
      <c r="K35" s="85"/>
      <c r="L35" s="52" t="str">
        <f>'2. Data 수집·관리표'!J84</f>
        <v>-</v>
      </c>
      <c r="M35" s="42"/>
    </row>
    <row r="36" spans="1:13" ht="30" customHeight="1" x14ac:dyDescent="0.3">
      <c r="A36" s="99"/>
      <c r="B36" s="98"/>
      <c r="C36" s="99"/>
      <c r="D36" s="99" t="s">
        <v>1024</v>
      </c>
      <c r="E36" s="98" t="s">
        <v>129</v>
      </c>
      <c r="F36" s="36" t="s">
        <v>123</v>
      </c>
      <c r="G36" s="100" t="s">
        <v>1095</v>
      </c>
      <c r="H36" s="99" t="s">
        <v>140</v>
      </c>
      <c r="I36" s="99" t="s">
        <v>522</v>
      </c>
      <c r="J36" s="99" t="s">
        <v>949</v>
      </c>
      <c r="K36" s="85" t="s">
        <v>958</v>
      </c>
      <c r="L36" s="52">
        <f>'2. Data 수집·관리표'!J85</f>
        <v>85</v>
      </c>
      <c r="M36" s="42" t="s">
        <v>140</v>
      </c>
    </row>
    <row r="37" spans="1:13" ht="30" customHeight="1" x14ac:dyDescent="0.3">
      <c r="A37" s="99"/>
      <c r="B37" s="98"/>
      <c r="C37" s="99"/>
      <c r="D37" s="99"/>
      <c r="E37" s="98"/>
      <c r="F37" s="36" t="s">
        <v>146</v>
      </c>
      <c r="G37" s="100"/>
      <c r="H37" s="99"/>
      <c r="I37" s="99"/>
      <c r="J37" s="99"/>
      <c r="K37" s="85"/>
      <c r="L37" s="52" t="str">
        <f>'2. Data 수집·관리표'!J86</f>
        <v>-</v>
      </c>
      <c r="M37" s="42"/>
    </row>
    <row r="38" spans="1:13" ht="30" customHeight="1" x14ac:dyDescent="0.3">
      <c r="A38" s="99"/>
      <c r="B38" s="98"/>
      <c r="C38" s="99"/>
      <c r="D38" s="99" t="s">
        <v>1025</v>
      </c>
      <c r="E38" s="98" t="s">
        <v>130</v>
      </c>
      <c r="F38" s="36" t="s">
        <v>123</v>
      </c>
      <c r="G38" s="100" t="s">
        <v>1153</v>
      </c>
      <c r="H38" s="99" t="s">
        <v>115</v>
      </c>
      <c r="I38" s="99" t="s">
        <v>95</v>
      </c>
      <c r="J38" s="99" t="s">
        <v>95</v>
      </c>
      <c r="K38" s="85" t="s">
        <v>1245</v>
      </c>
      <c r="L38" s="52">
        <f>L34*L10*L36*1.1/1000</f>
        <v>220.00000000000003</v>
      </c>
      <c r="M38" s="42" t="s">
        <v>115</v>
      </c>
    </row>
    <row r="39" spans="1:13" ht="30" customHeight="1" x14ac:dyDescent="0.3">
      <c r="A39" s="99"/>
      <c r="B39" s="98"/>
      <c r="C39" s="99"/>
      <c r="D39" s="99"/>
      <c r="E39" s="98"/>
      <c r="F39" s="36" t="s">
        <v>146</v>
      </c>
      <c r="G39" s="100"/>
      <c r="H39" s="99"/>
      <c r="I39" s="99"/>
      <c r="J39" s="99"/>
      <c r="K39" s="85"/>
      <c r="L39" s="52"/>
      <c r="M39" s="42"/>
    </row>
    <row r="40" spans="1:13" ht="30" customHeight="1" x14ac:dyDescent="0.3">
      <c r="A40" s="99"/>
      <c r="B40" s="98"/>
      <c r="C40" s="99"/>
      <c r="D40" s="99" t="s">
        <v>1026</v>
      </c>
      <c r="E40" s="98" t="s">
        <v>132</v>
      </c>
      <c r="F40" s="36" t="s">
        <v>123</v>
      </c>
      <c r="G40" s="100" t="s">
        <v>1154</v>
      </c>
      <c r="H40" s="99" t="s">
        <v>115</v>
      </c>
      <c r="I40" s="99" t="s">
        <v>95</v>
      </c>
      <c r="J40" s="99" t="s">
        <v>95</v>
      </c>
      <c r="K40" s="103" t="s">
        <v>1246</v>
      </c>
      <c r="L40" s="58">
        <f>L30-L38</f>
        <v>1410.5882352941178</v>
      </c>
      <c r="M40" s="51" t="s">
        <v>115</v>
      </c>
    </row>
    <row r="41" spans="1:13" ht="30" customHeight="1" x14ac:dyDescent="0.3">
      <c r="A41" s="99"/>
      <c r="B41" s="98"/>
      <c r="C41" s="99"/>
      <c r="D41" s="99"/>
      <c r="E41" s="98"/>
      <c r="F41" s="36" t="s">
        <v>146</v>
      </c>
      <c r="G41" s="100"/>
      <c r="H41" s="99"/>
      <c r="I41" s="99"/>
      <c r="J41" s="99"/>
      <c r="K41" s="103"/>
      <c r="L41" s="58"/>
      <c r="M41" s="51"/>
    </row>
    <row r="42" spans="1:13" ht="30" customHeight="1" x14ac:dyDescent="0.3">
      <c r="A42" s="99"/>
      <c r="B42" s="98" t="s">
        <v>974</v>
      </c>
      <c r="C42" s="99" t="s">
        <v>687</v>
      </c>
      <c r="D42" s="99" t="s">
        <v>1027</v>
      </c>
      <c r="E42" s="98" t="s">
        <v>169</v>
      </c>
      <c r="F42" s="36" t="s">
        <v>123</v>
      </c>
      <c r="G42" s="100" t="s">
        <v>1090</v>
      </c>
      <c r="H42" s="99" t="s">
        <v>107</v>
      </c>
      <c r="I42" s="99" t="s">
        <v>32</v>
      </c>
      <c r="J42" s="99" t="s">
        <v>170</v>
      </c>
      <c r="K42" s="85" t="s">
        <v>945</v>
      </c>
      <c r="L42" s="52">
        <f>'2. Data 수집·관리표'!J73</f>
        <v>55000</v>
      </c>
      <c r="M42" s="42" t="s">
        <v>107</v>
      </c>
    </row>
    <row r="43" spans="1:13" ht="30" customHeight="1" x14ac:dyDescent="0.3">
      <c r="A43" s="99"/>
      <c r="B43" s="98"/>
      <c r="C43" s="99"/>
      <c r="D43" s="99"/>
      <c r="E43" s="98"/>
      <c r="F43" s="36" t="s">
        <v>146</v>
      </c>
      <c r="G43" s="100"/>
      <c r="H43" s="99"/>
      <c r="I43" s="99"/>
      <c r="J43" s="99"/>
      <c r="K43" s="85"/>
      <c r="L43" s="52"/>
      <c r="M43" s="42"/>
    </row>
    <row r="44" spans="1:13" ht="30" customHeight="1" x14ac:dyDescent="0.3">
      <c r="A44" s="99"/>
      <c r="B44" s="98"/>
      <c r="C44" s="99"/>
      <c r="D44" s="99" t="s">
        <v>1028</v>
      </c>
      <c r="E44" s="98" t="s">
        <v>171</v>
      </c>
      <c r="F44" s="36" t="s">
        <v>123</v>
      </c>
      <c r="G44" s="100" t="s">
        <v>1155</v>
      </c>
      <c r="H44" s="99" t="s">
        <v>107</v>
      </c>
      <c r="I44" s="99" t="s">
        <v>95</v>
      </c>
      <c r="J44" s="99" t="s">
        <v>95</v>
      </c>
      <c r="K44" s="85" t="s">
        <v>1247</v>
      </c>
      <c r="L44" s="52">
        <f>L42*L10</f>
        <v>25882.352941176468</v>
      </c>
      <c r="M44" s="42" t="s">
        <v>107</v>
      </c>
    </row>
    <row r="45" spans="1:13" ht="30" customHeight="1" x14ac:dyDescent="0.3">
      <c r="A45" s="99"/>
      <c r="B45" s="98"/>
      <c r="C45" s="99"/>
      <c r="D45" s="99"/>
      <c r="E45" s="98"/>
      <c r="F45" s="36" t="s">
        <v>146</v>
      </c>
      <c r="G45" s="100"/>
      <c r="H45" s="99"/>
      <c r="I45" s="99"/>
      <c r="J45" s="99"/>
      <c r="K45" s="85"/>
      <c r="L45" s="52"/>
      <c r="M45" s="42"/>
    </row>
    <row r="46" spans="1:13" ht="30" customHeight="1" x14ac:dyDescent="0.3">
      <c r="A46" s="99"/>
      <c r="B46" s="98"/>
      <c r="C46" s="99"/>
      <c r="D46" s="99" t="s">
        <v>1029</v>
      </c>
      <c r="E46" s="98" t="s">
        <v>172</v>
      </c>
      <c r="F46" s="36" t="s">
        <v>123</v>
      </c>
      <c r="G46" s="100" t="s">
        <v>1091</v>
      </c>
      <c r="H46" s="99" t="s">
        <v>140</v>
      </c>
      <c r="I46" s="99" t="s">
        <v>521</v>
      </c>
      <c r="J46" s="99" t="s">
        <v>173</v>
      </c>
      <c r="K46" s="85" t="s">
        <v>946</v>
      </c>
      <c r="L46" s="52">
        <f>'2. Data 수집·관리표'!J75</f>
        <v>170</v>
      </c>
      <c r="M46" s="42" t="s">
        <v>140</v>
      </c>
    </row>
    <row r="47" spans="1:13" ht="30" customHeight="1" x14ac:dyDescent="0.3">
      <c r="A47" s="99"/>
      <c r="B47" s="98"/>
      <c r="C47" s="99"/>
      <c r="D47" s="99"/>
      <c r="E47" s="98"/>
      <c r="F47" s="36" t="s">
        <v>146</v>
      </c>
      <c r="G47" s="100"/>
      <c r="H47" s="99"/>
      <c r="I47" s="99"/>
      <c r="J47" s="99"/>
      <c r="K47" s="85"/>
      <c r="L47" s="52"/>
      <c r="M47" s="42"/>
    </row>
    <row r="48" spans="1:13" ht="30" customHeight="1" x14ac:dyDescent="0.3">
      <c r="A48" s="99"/>
      <c r="B48" s="98"/>
      <c r="C48" s="99"/>
      <c r="D48" s="99" t="s">
        <v>1030</v>
      </c>
      <c r="E48" s="98" t="s">
        <v>174</v>
      </c>
      <c r="F48" s="36" t="s">
        <v>123</v>
      </c>
      <c r="G48" s="100" t="s">
        <v>1092</v>
      </c>
      <c r="H48" s="99" t="s">
        <v>167</v>
      </c>
      <c r="I48" s="99" t="s">
        <v>148</v>
      </c>
      <c r="J48" s="99" t="s">
        <v>175</v>
      </c>
      <c r="K48" s="85" t="s">
        <v>943</v>
      </c>
      <c r="L48" s="52">
        <f>'2. Data 수집·관리표'!J77</f>
        <v>11</v>
      </c>
      <c r="M48" s="42" t="s">
        <v>143</v>
      </c>
    </row>
    <row r="49" spans="1:13" ht="30" customHeight="1" x14ac:dyDescent="0.3">
      <c r="A49" s="99"/>
      <c r="B49" s="98"/>
      <c r="C49" s="99"/>
      <c r="D49" s="99"/>
      <c r="E49" s="98"/>
      <c r="F49" s="36" t="s">
        <v>146</v>
      </c>
      <c r="G49" s="100"/>
      <c r="H49" s="99"/>
      <c r="I49" s="99"/>
      <c r="J49" s="99"/>
      <c r="K49" s="85"/>
      <c r="L49" s="52"/>
      <c r="M49" s="42"/>
    </row>
    <row r="50" spans="1:13" ht="30" customHeight="1" x14ac:dyDescent="0.3">
      <c r="A50" s="99"/>
      <c r="B50" s="98"/>
      <c r="C50" s="99"/>
      <c r="D50" s="99" t="s">
        <v>1031</v>
      </c>
      <c r="E50" s="98" t="s">
        <v>176</v>
      </c>
      <c r="F50" s="36" t="s">
        <v>123</v>
      </c>
      <c r="G50" s="100" t="s">
        <v>1156</v>
      </c>
      <c r="H50" s="99" t="s">
        <v>112</v>
      </c>
      <c r="I50" s="99" t="s">
        <v>95</v>
      </c>
      <c r="J50" s="99" t="s">
        <v>95</v>
      </c>
      <c r="K50" s="85" t="s">
        <v>177</v>
      </c>
      <c r="L50" s="52">
        <v>640</v>
      </c>
      <c r="M50" s="42" t="s">
        <v>112</v>
      </c>
    </row>
    <row r="51" spans="1:13" ht="30" customHeight="1" x14ac:dyDescent="0.3">
      <c r="A51" s="99"/>
      <c r="B51" s="98"/>
      <c r="C51" s="99"/>
      <c r="D51" s="99"/>
      <c r="E51" s="98"/>
      <c r="F51" s="36" t="s">
        <v>146</v>
      </c>
      <c r="G51" s="100"/>
      <c r="H51" s="99"/>
      <c r="I51" s="99"/>
      <c r="J51" s="99"/>
      <c r="K51" s="85"/>
      <c r="L51" s="52"/>
      <c r="M51" s="42"/>
    </row>
    <row r="52" spans="1:13" ht="30" customHeight="1" x14ac:dyDescent="0.3">
      <c r="A52" s="99"/>
      <c r="B52" s="98"/>
      <c r="C52" s="99"/>
      <c r="D52" s="99" t="s">
        <v>1032</v>
      </c>
      <c r="E52" s="98" t="s">
        <v>182</v>
      </c>
      <c r="F52" s="36" t="s">
        <v>123</v>
      </c>
      <c r="G52" s="100" t="s">
        <v>1093</v>
      </c>
      <c r="H52" s="99" t="s">
        <v>115</v>
      </c>
      <c r="I52" s="99" t="s">
        <v>95</v>
      </c>
      <c r="J52" s="99" t="s">
        <v>95</v>
      </c>
      <c r="K52" s="85" t="s">
        <v>1248</v>
      </c>
      <c r="L52" s="52">
        <f>L44*L50*1.1/1000</f>
        <v>18221.176470588238</v>
      </c>
      <c r="M52" s="42" t="s">
        <v>115</v>
      </c>
    </row>
    <row r="53" spans="1:13" ht="30" customHeight="1" x14ac:dyDescent="0.3">
      <c r="A53" s="99"/>
      <c r="B53" s="98"/>
      <c r="C53" s="99"/>
      <c r="D53" s="99"/>
      <c r="E53" s="98"/>
      <c r="F53" s="36" t="s">
        <v>146</v>
      </c>
      <c r="G53" s="100"/>
      <c r="H53" s="99"/>
      <c r="I53" s="99"/>
      <c r="J53" s="99"/>
      <c r="K53" s="85"/>
      <c r="L53" s="52"/>
      <c r="M53" s="42"/>
    </row>
    <row r="54" spans="1:13" ht="30" customHeight="1" x14ac:dyDescent="0.3">
      <c r="A54" s="99"/>
      <c r="B54" s="98"/>
      <c r="C54" s="99"/>
      <c r="D54" s="99" t="s">
        <v>1033</v>
      </c>
      <c r="E54" s="98" t="s">
        <v>178</v>
      </c>
      <c r="F54" s="36" t="s">
        <v>123</v>
      </c>
      <c r="G54" s="100" t="s">
        <v>95</v>
      </c>
      <c r="H54" s="99" t="s">
        <v>145</v>
      </c>
      <c r="I54" s="99" t="s">
        <v>95</v>
      </c>
      <c r="J54" s="99" t="s">
        <v>950</v>
      </c>
      <c r="K54" s="85" t="s">
        <v>951</v>
      </c>
      <c r="L54" s="52" t="str">
        <f>'2. Data 수집·관리표'!J87</f>
        <v>O</v>
      </c>
      <c r="M54" s="42" t="s">
        <v>95</v>
      </c>
    </row>
    <row r="55" spans="1:13" ht="30" customHeight="1" x14ac:dyDescent="0.3">
      <c r="A55" s="99"/>
      <c r="B55" s="98"/>
      <c r="C55" s="99"/>
      <c r="D55" s="99"/>
      <c r="E55" s="98"/>
      <c r="F55" s="36" t="s">
        <v>146</v>
      </c>
      <c r="G55" s="100"/>
      <c r="H55" s="99"/>
      <c r="I55" s="99"/>
      <c r="J55" s="99"/>
      <c r="K55" s="85"/>
      <c r="L55" s="52" t="str">
        <f>'2. Data 수집·관리표'!J88</f>
        <v>-</v>
      </c>
      <c r="M55" s="42"/>
    </row>
    <row r="56" spans="1:13" ht="30" customHeight="1" x14ac:dyDescent="0.3">
      <c r="A56" s="99"/>
      <c r="B56" s="98"/>
      <c r="C56" s="99"/>
      <c r="D56" s="99" t="s">
        <v>1034</v>
      </c>
      <c r="E56" s="98" t="s">
        <v>179</v>
      </c>
      <c r="F56" s="36" t="s">
        <v>123</v>
      </c>
      <c r="G56" s="100" t="s">
        <v>1096</v>
      </c>
      <c r="H56" s="99" t="s">
        <v>107</v>
      </c>
      <c r="I56" s="99" t="s">
        <v>523</v>
      </c>
      <c r="J56" s="99" t="s">
        <v>952</v>
      </c>
      <c r="K56" s="85" t="s">
        <v>956</v>
      </c>
      <c r="L56" s="52">
        <f>'2. Data 수집·관리표'!J89</f>
        <v>53000</v>
      </c>
      <c r="M56" s="42" t="s">
        <v>107</v>
      </c>
    </row>
    <row r="57" spans="1:13" ht="30" customHeight="1" x14ac:dyDescent="0.3">
      <c r="A57" s="99"/>
      <c r="B57" s="98"/>
      <c r="C57" s="99"/>
      <c r="D57" s="99"/>
      <c r="E57" s="98"/>
      <c r="F57" s="36" t="s">
        <v>146</v>
      </c>
      <c r="G57" s="100"/>
      <c r="H57" s="99"/>
      <c r="I57" s="99"/>
      <c r="J57" s="99"/>
      <c r="K57" s="85"/>
      <c r="L57" s="52" t="str">
        <f>'2. Data 수집·관리표'!J90</f>
        <v>-</v>
      </c>
      <c r="M57" s="42"/>
    </row>
    <row r="58" spans="1:13" ht="30" customHeight="1" x14ac:dyDescent="0.3">
      <c r="A58" s="99"/>
      <c r="B58" s="98"/>
      <c r="C58" s="99"/>
      <c r="D58" s="99" t="s">
        <v>1035</v>
      </c>
      <c r="E58" s="98" t="s">
        <v>180</v>
      </c>
      <c r="F58" s="36" t="s">
        <v>123</v>
      </c>
      <c r="G58" s="100" t="s">
        <v>1097</v>
      </c>
      <c r="H58" s="99" t="s">
        <v>140</v>
      </c>
      <c r="I58" s="99" t="s">
        <v>524</v>
      </c>
      <c r="J58" s="99" t="s">
        <v>953</v>
      </c>
      <c r="K58" s="85" t="s">
        <v>959</v>
      </c>
      <c r="L58" s="52">
        <f>'2. Data 수집·관리표'!J91</f>
        <v>70</v>
      </c>
      <c r="M58" s="42" t="s">
        <v>140</v>
      </c>
    </row>
    <row r="59" spans="1:13" ht="30" customHeight="1" x14ac:dyDescent="0.3">
      <c r="A59" s="99"/>
      <c r="B59" s="98"/>
      <c r="C59" s="99"/>
      <c r="D59" s="99"/>
      <c r="E59" s="98"/>
      <c r="F59" s="36" t="s">
        <v>146</v>
      </c>
      <c r="G59" s="100"/>
      <c r="H59" s="99"/>
      <c r="I59" s="99"/>
      <c r="J59" s="99"/>
      <c r="K59" s="85"/>
      <c r="L59" s="52" t="str">
        <f>'2. Data 수집·관리표'!J92</f>
        <v>-</v>
      </c>
      <c r="M59" s="42"/>
    </row>
    <row r="60" spans="1:13" ht="30" customHeight="1" x14ac:dyDescent="0.3">
      <c r="A60" s="99"/>
      <c r="B60" s="98"/>
      <c r="C60" s="99"/>
      <c r="D60" s="99" t="s">
        <v>1036</v>
      </c>
      <c r="E60" s="98" t="s">
        <v>181</v>
      </c>
      <c r="F60" s="36" t="s">
        <v>123</v>
      </c>
      <c r="G60" s="100" t="s">
        <v>1157</v>
      </c>
      <c r="H60" s="99" t="s">
        <v>115</v>
      </c>
      <c r="I60" s="99" t="s">
        <v>95</v>
      </c>
      <c r="J60" s="99" t="s">
        <v>95</v>
      </c>
      <c r="K60" s="85" t="s">
        <v>1250</v>
      </c>
      <c r="L60" s="52">
        <f>L56*L10*L58*1.1/1000</f>
        <v>1920.4705882352941</v>
      </c>
      <c r="M60" s="42" t="s">
        <v>115</v>
      </c>
    </row>
    <row r="61" spans="1:13" ht="30" customHeight="1" x14ac:dyDescent="0.3">
      <c r="A61" s="99"/>
      <c r="B61" s="98"/>
      <c r="C61" s="99"/>
      <c r="D61" s="99"/>
      <c r="E61" s="98"/>
      <c r="F61" s="36" t="s">
        <v>146</v>
      </c>
      <c r="G61" s="100"/>
      <c r="H61" s="99"/>
      <c r="I61" s="99"/>
      <c r="J61" s="99"/>
      <c r="K61" s="85"/>
      <c r="L61" s="52"/>
      <c r="M61" s="42"/>
    </row>
    <row r="62" spans="1:13" ht="30" customHeight="1" x14ac:dyDescent="0.3">
      <c r="A62" s="99"/>
      <c r="B62" s="98"/>
      <c r="C62" s="99"/>
      <c r="D62" s="99" t="s">
        <v>1057</v>
      </c>
      <c r="E62" s="98" t="s">
        <v>185</v>
      </c>
      <c r="F62" s="36" t="s">
        <v>123</v>
      </c>
      <c r="G62" s="100" t="s">
        <v>1158</v>
      </c>
      <c r="H62" s="101" t="s">
        <v>115</v>
      </c>
      <c r="I62" s="101" t="s">
        <v>95</v>
      </c>
      <c r="J62" s="101" t="s">
        <v>95</v>
      </c>
      <c r="K62" s="103" t="s">
        <v>1249</v>
      </c>
      <c r="L62" s="58">
        <f>L52-L60</f>
        <v>16300.705882352944</v>
      </c>
      <c r="M62" s="51" t="s">
        <v>115</v>
      </c>
    </row>
    <row r="63" spans="1:13" ht="30" customHeight="1" x14ac:dyDescent="0.3">
      <c r="A63" s="99"/>
      <c r="B63" s="98"/>
      <c r="C63" s="99"/>
      <c r="D63" s="99"/>
      <c r="E63" s="98"/>
      <c r="F63" s="36" t="s">
        <v>146</v>
      </c>
      <c r="G63" s="100"/>
      <c r="H63" s="102"/>
      <c r="I63" s="102"/>
      <c r="J63" s="102"/>
      <c r="K63" s="103"/>
      <c r="L63" s="58"/>
      <c r="M63" s="51"/>
    </row>
    <row r="64" spans="1:13" ht="45" customHeight="1" x14ac:dyDescent="0.3">
      <c r="A64" s="99"/>
      <c r="B64" s="106" t="s">
        <v>977</v>
      </c>
      <c r="C64" s="101" t="s">
        <v>687</v>
      </c>
      <c r="D64" s="34" t="s">
        <v>1058</v>
      </c>
      <c r="E64" s="98" t="s">
        <v>960</v>
      </c>
      <c r="F64" s="98"/>
      <c r="G64" s="40" t="s">
        <v>1098</v>
      </c>
      <c r="H64" s="34" t="s">
        <v>96</v>
      </c>
      <c r="I64" s="34" t="s">
        <v>183</v>
      </c>
      <c r="J64" s="34" t="s">
        <v>962</v>
      </c>
      <c r="K64" s="20" t="s">
        <v>1061</v>
      </c>
      <c r="L64" s="52">
        <f>'2. Data 수집·관리표'!J94</f>
        <v>800</v>
      </c>
      <c r="M64" s="42" t="s">
        <v>96</v>
      </c>
    </row>
    <row r="65" spans="1:13" ht="60" customHeight="1" x14ac:dyDescent="0.3">
      <c r="A65" s="99"/>
      <c r="B65" s="107"/>
      <c r="C65" s="105"/>
      <c r="D65" s="35" t="s">
        <v>1037</v>
      </c>
      <c r="E65" s="98" t="s">
        <v>961</v>
      </c>
      <c r="F65" s="98"/>
      <c r="G65" s="40" t="s">
        <v>1159</v>
      </c>
      <c r="H65" s="34" t="s">
        <v>96</v>
      </c>
      <c r="I65" s="34" t="s">
        <v>95</v>
      </c>
      <c r="J65" s="34" t="s">
        <v>95</v>
      </c>
      <c r="K65" s="20" t="s">
        <v>1251</v>
      </c>
      <c r="L65" s="52">
        <f>L64*L10</f>
        <v>376.47058823529409</v>
      </c>
      <c r="M65" s="42" t="s">
        <v>96</v>
      </c>
    </row>
    <row r="66" spans="1:13" ht="45" customHeight="1" x14ac:dyDescent="0.3">
      <c r="A66" s="99"/>
      <c r="B66" s="107"/>
      <c r="C66" s="105"/>
      <c r="D66" s="35" t="s">
        <v>1038</v>
      </c>
      <c r="E66" s="98" t="s">
        <v>966</v>
      </c>
      <c r="F66" s="98"/>
      <c r="G66" s="40" t="s">
        <v>1099</v>
      </c>
      <c r="H66" s="34" t="s">
        <v>96</v>
      </c>
      <c r="I66" s="34" t="s">
        <v>184</v>
      </c>
      <c r="J66" s="34" t="s">
        <v>963</v>
      </c>
      <c r="K66" s="20" t="s">
        <v>964</v>
      </c>
      <c r="L66" s="52">
        <f>'2. Data 수집·관리표'!J95</f>
        <v>1600</v>
      </c>
      <c r="M66" s="42" t="s">
        <v>96</v>
      </c>
    </row>
    <row r="67" spans="1:13" ht="60" customHeight="1" x14ac:dyDescent="0.3">
      <c r="A67" s="99"/>
      <c r="B67" s="107"/>
      <c r="C67" s="105"/>
      <c r="D67" s="35" t="s">
        <v>1039</v>
      </c>
      <c r="E67" s="98" t="s">
        <v>967</v>
      </c>
      <c r="F67" s="98"/>
      <c r="G67" s="40" t="s">
        <v>1160</v>
      </c>
      <c r="H67" s="34" t="s">
        <v>96</v>
      </c>
      <c r="I67" s="34" t="s">
        <v>95</v>
      </c>
      <c r="J67" s="34" t="s">
        <v>95</v>
      </c>
      <c r="K67" s="20" t="s">
        <v>1252</v>
      </c>
      <c r="L67" s="52">
        <f>L66*L10</f>
        <v>752.94117647058818</v>
      </c>
      <c r="M67" s="42" t="s">
        <v>96</v>
      </c>
    </row>
    <row r="68" spans="1:13" ht="60" customHeight="1" x14ac:dyDescent="0.3">
      <c r="A68" s="99"/>
      <c r="B68" s="107"/>
      <c r="C68" s="105"/>
      <c r="D68" s="35" t="s">
        <v>1040</v>
      </c>
      <c r="E68" s="98" t="s">
        <v>965</v>
      </c>
      <c r="F68" s="98"/>
      <c r="G68" s="40" t="s">
        <v>1161</v>
      </c>
      <c r="H68" s="34" t="s">
        <v>115</v>
      </c>
      <c r="I68" s="34" t="s">
        <v>95</v>
      </c>
      <c r="J68" s="34" t="s">
        <v>95</v>
      </c>
      <c r="K68" s="57" t="s">
        <v>1258</v>
      </c>
      <c r="L68" s="52">
        <f>L65*860*2.6/1000</f>
        <v>841.78823529411761</v>
      </c>
      <c r="M68" s="42" t="s">
        <v>115</v>
      </c>
    </row>
    <row r="69" spans="1:13" ht="60" customHeight="1" x14ac:dyDescent="0.3">
      <c r="A69" s="99"/>
      <c r="B69" s="107"/>
      <c r="C69" s="105"/>
      <c r="D69" s="35" t="s">
        <v>1041</v>
      </c>
      <c r="E69" s="98" t="s">
        <v>186</v>
      </c>
      <c r="F69" s="98"/>
      <c r="G69" s="40" t="s">
        <v>1162</v>
      </c>
      <c r="H69" s="34" t="s">
        <v>115</v>
      </c>
      <c r="I69" s="34" t="s">
        <v>95</v>
      </c>
      <c r="J69" s="34" t="s">
        <v>95</v>
      </c>
      <c r="K69" s="57" t="s">
        <v>1259</v>
      </c>
      <c r="L69" s="52">
        <f>L67*860*2.6/1000</f>
        <v>1683.5764705882352</v>
      </c>
      <c r="M69" s="42" t="s">
        <v>115</v>
      </c>
    </row>
    <row r="70" spans="1:13" ht="60" customHeight="1" x14ac:dyDescent="0.3">
      <c r="A70" s="99"/>
      <c r="B70" s="108"/>
      <c r="C70" s="102"/>
      <c r="D70" s="35" t="s">
        <v>1059</v>
      </c>
      <c r="E70" s="98" t="s">
        <v>1206</v>
      </c>
      <c r="F70" s="98"/>
      <c r="G70" s="40" t="s">
        <v>1207</v>
      </c>
      <c r="H70" s="35" t="s">
        <v>15</v>
      </c>
      <c r="I70" s="35" t="s">
        <v>8</v>
      </c>
      <c r="J70" s="35" t="s">
        <v>8</v>
      </c>
      <c r="K70" s="38" t="s">
        <v>1260</v>
      </c>
      <c r="L70" s="58">
        <f>L68+L69</f>
        <v>2525.3647058823526</v>
      </c>
      <c r="M70" s="51" t="s">
        <v>15</v>
      </c>
    </row>
    <row r="71" spans="1:13" ht="45" customHeight="1" x14ac:dyDescent="0.3">
      <c r="A71" s="99"/>
      <c r="B71" s="98" t="s">
        <v>995</v>
      </c>
      <c r="C71" s="98" t="s">
        <v>695</v>
      </c>
      <c r="D71" s="34" t="s">
        <v>1208</v>
      </c>
      <c r="E71" s="98" t="s">
        <v>996</v>
      </c>
      <c r="F71" s="98"/>
      <c r="G71" s="40" t="s">
        <v>1112</v>
      </c>
      <c r="H71" s="34" t="s">
        <v>828</v>
      </c>
      <c r="I71" s="34" t="s">
        <v>1001</v>
      </c>
      <c r="J71" s="34" t="s">
        <v>1002</v>
      </c>
      <c r="K71" s="20" t="s">
        <v>1006</v>
      </c>
      <c r="L71" s="52">
        <f>'2. Data 수집·관리표'!J114</f>
        <v>350</v>
      </c>
      <c r="M71" s="42"/>
    </row>
    <row r="72" spans="1:13" ht="45" customHeight="1" x14ac:dyDescent="0.3">
      <c r="A72" s="99"/>
      <c r="B72" s="98"/>
      <c r="C72" s="98"/>
      <c r="D72" s="35" t="s">
        <v>1209</v>
      </c>
      <c r="E72" s="98" t="s">
        <v>997</v>
      </c>
      <c r="F72" s="98"/>
      <c r="G72" s="40" t="s">
        <v>1114</v>
      </c>
      <c r="H72" s="34" t="s">
        <v>875</v>
      </c>
      <c r="I72" s="34" t="s">
        <v>1004</v>
      </c>
      <c r="J72" s="34" t="s">
        <v>1003</v>
      </c>
      <c r="K72" s="20" t="s">
        <v>1007</v>
      </c>
      <c r="L72" s="52">
        <f>'2. Data 수집·관리표'!J116</f>
        <v>5</v>
      </c>
      <c r="M72" s="42"/>
    </row>
    <row r="73" spans="1:13" ht="60" customHeight="1" x14ac:dyDescent="0.3">
      <c r="A73" s="99"/>
      <c r="B73" s="98"/>
      <c r="C73" s="98"/>
      <c r="D73" s="35" t="s">
        <v>1210</v>
      </c>
      <c r="E73" s="98" t="s">
        <v>998</v>
      </c>
      <c r="F73" s="98"/>
      <c r="G73" s="40" t="s">
        <v>1163</v>
      </c>
      <c r="H73" s="34" t="s">
        <v>828</v>
      </c>
      <c r="I73" s="34" t="s">
        <v>973</v>
      </c>
      <c r="J73" s="34" t="s">
        <v>973</v>
      </c>
      <c r="K73" s="20" t="s">
        <v>1253</v>
      </c>
      <c r="L73" s="52">
        <f>L71*L5*(1-L72/100)</f>
        <v>149.625</v>
      </c>
      <c r="M73" s="42"/>
    </row>
    <row r="74" spans="1:13" ht="45" customHeight="1" x14ac:dyDescent="0.3">
      <c r="A74" s="99"/>
      <c r="B74" s="98"/>
      <c r="C74" s="98"/>
      <c r="D74" s="35" t="s">
        <v>1211</v>
      </c>
      <c r="E74" s="98" t="s">
        <v>999</v>
      </c>
      <c r="F74" s="98"/>
      <c r="G74" s="40" t="s">
        <v>1115</v>
      </c>
      <c r="H74" s="34" t="s">
        <v>852</v>
      </c>
      <c r="I74" s="34" t="s">
        <v>1009</v>
      </c>
      <c r="J74" s="34" t="s">
        <v>1005</v>
      </c>
      <c r="K74" s="20" t="s">
        <v>1008</v>
      </c>
      <c r="L74" s="52">
        <f>'2. Data 수집·관리표'!J117</f>
        <v>1250</v>
      </c>
      <c r="M74" s="42"/>
    </row>
    <row r="75" spans="1:13" ht="30" customHeight="1" x14ac:dyDescent="0.3">
      <c r="A75" s="99"/>
      <c r="B75" s="98"/>
      <c r="C75" s="98"/>
      <c r="D75" s="35" t="s">
        <v>1212</v>
      </c>
      <c r="E75" s="98" t="s">
        <v>858</v>
      </c>
      <c r="F75" s="98"/>
      <c r="G75" s="40" t="s">
        <v>1128</v>
      </c>
      <c r="H75" s="34" t="s">
        <v>852</v>
      </c>
      <c r="I75" s="34" t="s">
        <v>973</v>
      </c>
      <c r="J75" s="34" t="s">
        <v>973</v>
      </c>
      <c r="K75" s="20" t="s">
        <v>859</v>
      </c>
      <c r="L75" s="52">
        <v>25</v>
      </c>
      <c r="M75" s="42"/>
    </row>
    <row r="76" spans="1:13" ht="30" customHeight="1" x14ac:dyDescent="0.3">
      <c r="A76" s="99"/>
      <c r="B76" s="98"/>
      <c r="C76" s="98"/>
      <c r="D76" s="35" t="s">
        <v>1213</v>
      </c>
      <c r="E76" s="98" t="s">
        <v>1000</v>
      </c>
      <c r="F76" s="98"/>
      <c r="G76" s="40" t="s">
        <v>1164</v>
      </c>
      <c r="H76" s="34" t="s">
        <v>901</v>
      </c>
      <c r="I76" s="34" t="s">
        <v>973</v>
      </c>
      <c r="J76" s="34" t="s">
        <v>973</v>
      </c>
      <c r="K76" s="67" t="s">
        <v>902</v>
      </c>
      <c r="L76" s="52">
        <v>0.3</v>
      </c>
      <c r="M76" s="42"/>
    </row>
    <row r="77" spans="1:13" ht="60" customHeight="1" x14ac:dyDescent="0.3">
      <c r="A77" s="99"/>
      <c r="B77" s="98"/>
      <c r="C77" s="98"/>
      <c r="D77" s="35" t="s">
        <v>1214</v>
      </c>
      <c r="E77" s="98" t="s">
        <v>1010</v>
      </c>
      <c r="F77" s="98"/>
      <c r="G77" s="40" t="s">
        <v>1165</v>
      </c>
      <c r="H77" s="34" t="s">
        <v>826</v>
      </c>
      <c r="I77" s="34" t="s">
        <v>819</v>
      </c>
      <c r="J77" s="34" t="s">
        <v>819</v>
      </c>
      <c r="K77" s="37" t="s">
        <v>1254</v>
      </c>
      <c r="L77" s="58">
        <f>L73*(L74-L75)*L76/1000</f>
        <v>54.987187499999997</v>
      </c>
      <c r="M77" s="51" t="s">
        <v>15</v>
      </c>
    </row>
    <row r="78" spans="1:13" ht="75" customHeight="1" x14ac:dyDescent="0.3">
      <c r="A78" s="99"/>
      <c r="B78" s="34" t="s">
        <v>973</v>
      </c>
      <c r="C78" s="36" t="s">
        <v>687</v>
      </c>
      <c r="D78" s="34" t="s">
        <v>187</v>
      </c>
      <c r="E78" s="104" t="s">
        <v>188</v>
      </c>
      <c r="F78" s="104"/>
      <c r="G78" s="104"/>
      <c r="H78" s="34" t="s">
        <v>115</v>
      </c>
      <c r="I78" s="34" t="s">
        <v>95</v>
      </c>
      <c r="J78" s="34" t="s">
        <v>95</v>
      </c>
      <c r="K78" s="8" t="s">
        <v>1257</v>
      </c>
      <c r="L78" s="54">
        <f>L40+L62+L70</f>
        <v>20236.658823529415</v>
      </c>
      <c r="M78" s="44" t="s">
        <v>115</v>
      </c>
    </row>
    <row r="79" spans="1:13" ht="30" customHeight="1" x14ac:dyDescent="0.3">
      <c r="A79" s="98" t="s">
        <v>1050</v>
      </c>
      <c r="B79" s="98"/>
      <c r="C79" s="98" t="s">
        <v>685</v>
      </c>
      <c r="D79" s="99" t="s">
        <v>189</v>
      </c>
      <c r="E79" s="98" t="s">
        <v>681</v>
      </c>
      <c r="F79" s="34" t="s">
        <v>6</v>
      </c>
      <c r="G79" s="100" t="s">
        <v>8</v>
      </c>
      <c r="H79" s="99" t="s">
        <v>8</v>
      </c>
      <c r="I79" s="99" t="s">
        <v>8</v>
      </c>
      <c r="J79" s="99" t="s">
        <v>19</v>
      </c>
      <c r="K79" s="87" t="s">
        <v>689</v>
      </c>
      <c r="L79" s="52" t="str">
        <f>'2. Data 수집·관리표'!J12</f>
        <v>LNG</v>
      </c>
      <c r="M79" s="42" t="s">
        <v>95</v>
      </c>
    </row>
    <row r="80" spans="1:13" ht="30" customHeight="1" x14ac:dyDescent="0.3">
      <c r="A80" s="98"/>
      <c r="B80" s="98"/>
      <c r="C80" s="98"/>
      <c r="D80" s="99"/>
      <c r="E80" s="98"/>
      <c r="F80" s="34" t="s">
        <v>7</v>
      </c>
      <c r="G80" s="100"/>
      <c r="H80" s="99"/>
      <c r="I80" s="99"/>
      <c r="J80" s="99"/>
      <c r="K80" s="87"/>
      <c r="L80" s="52" t="str">
        <f>'2. Data 수집·관리표'!J13</f>
        <v>-</v>
      </c>
      <c r="M80" s="42"/>
    </row>
    <row r="81" spans="1:13" ht="30" customHeight="1" x14ac:dyDescent="0.3">
      <c r="A81" s="98"/>
      <c r="B81" s="98"/>
      <c r="C81" s="98"/>
      <c r="D81" s="99" t="s">
        <v>1042</v>
      </c>
      <c r="E81" s="98" t="s">
        <v>682</v>
      </c>
      <c r="F81" s="34" t="s">
        <v>6</v>
      </c>
      <c r="G81" s="100" t="s">
        <v>1064</v>
      </c>
      <c r="H81" s="99" t="s">
        <v>709</v>
      </c>
      <c r="I81" s="99" t="s">
        <v>11</v>
      </c>
      <c r="J81" s="99" t="s">
        <v>0</v>
      </c>
      <c r="K81" s="87" t="s">
        <v>718</v>
      </c>
      <c r="L81" s="52">
        <f>'2. Data 수집·관리표'!J14</f>
        <v>10</v>
      </c>
      <c r="M81" s="42" t="s">
        <v>137</v>
      </c>
    </row>
    <row r="82" spans="1:13" ht="30" customHeight="1" x14ac:dyDescent="0.3">
      <c r="A82" s="98"/>
      <c r="B82" s="98"/>
      <c r="C82" s="98"/>
      <c r="D82" s="99"/>
      <c r="E82" s="98"/>
      <c r="F82" s="34" t="s">
        <v>7</v>
      </c>
      <c r="G82" s="100"/>
      <c r="H82" s="99"/>
      <c r="I82" s="99"/>
      <c r="J82" s="99"/>
      <c r="K82" s="87"/>
      <c r="L82" s="52" t="str">
        <f>'2. Data 수집·관리표'!J15</f>
        <v>-</v>
      </c>
      <c r="M82" s="42"/>
    </row>
    <row r="83" spans="1:13" ht="30" customHeight="1" x14ac:dyDescent="0.3">
      <c r="A83" s="98"/>
      <c r="B83" s="98"/>
      <c r="C83" s="98" t="s">
        <v>694</v>
      </c>
      <c r="D83" s="99" t="s">
        <v>1043</v>
      </c>
      <c r="E83" s="98" t="s">
        <v>681</v>
      </c>
      <c r="F83" s="34" t="s">
        <v>6</v>
      </c>
      <c r="G83" s="100" t="s">
        <v>8</v>
      </c>
      <c r="H83" s="99" t="s">
        <v>8</v>
      </c>
      <c r="I83" s="99"/>
      <c r="J83" s="99" t="s">
        <v>554</v>
      </c>
      <c r="K83" s="87" t="s">
        <v>690</v>
      </c>
      <c r="L83" s="52" t="str">
        <f>'2. Data 수집·관리표'!J16</f>
        <v>LNG</v>
      </c>
      <c r="M83" s="42"/>
    </row>
    <row r="84" spans="1:13" ht="30" customHeight="1" x14ac:dyDescent="0.3">
      <c r="A84" s="98"/>
      <c r="B84" s="98"/>
      <c r="C84" s="98"/>
      <c r="D84" s="99"/>
      <c r="E84" s="99"/>
      <c r="F84" s="34" t="s">
        <v>7</v>
      </c>
      <c r="G84" s="100"/>
      <c r="H84" s="99"/>
      <c r="I84" s="99"/>
      <c r="J84" s="99"/>
      <c r="K84" s="87"/>
      <c r="L84" s="52" t="str">
        <f>'2. Data 수집·관리표'!J17</f>
        <v>-</v>
      </c>
      <c r="M84" s="42"/>
    </row>
    <row r="85" spans="1:13" ht="30" customHeight="1" x14ac:dyDescent="0.3">
      <c r="A85" s="98"/>
      <c r="B85" s="98"/>
      <c r="C85" s="98"/>
      <c r="D85" s="99" t="s">
        <v>90</v>
      </c>
      <c r="E85" s="98" t="s">
        <v>682</v>
      </c>
      <c r="F85" s="34" t="s">
        <v>6</v>
      </c>
      <c r="G85" s="100" t="s">
        <v>1064</v>
      </c>
      <c r="H85" s="99" t="s">
        <v>709</v>
      </c>
      <c r="I85" s="99" t="s">
        <v>11</v>
      </c>
      <c r="J85" s="99" t="s">
        <v>555</v>
      </c>
      <c r="K85" s="87" t="s">
        <v>719</v>
      </c>
      <c r="L85" s="52">
        <f>'2. Data 수집·관리표'!J18</f>
        <v>30</v>
      </c>
      <c r="M85" s="42"/>
    </row>
    <row r="86" spans="1:13" ht="30" customHeight="1" x14ac:dyDescent="0.3">
      <c r="A86" s="98"/>
      <c r="B86" s="98"/>
      <c r="C86" s="98"/>
      <c r="D86" s="99"/>
      <c r="E86" s="99"/>
      <c r="F86" s="34" t="s">
        <v>7</v>
      </c>
      <c r="G86" s="100"/>
      <c r="H86" s="99"/>
      <c r="I86" s="99"/>
      <c r="J86" s="99"/>
      <c r="K86" s="87"/>
      <c r="L86" s="52" t="str">
        <f>'2. Data 수집·관리표'!J19</f>
        <v>-</v>
      </c>
      <c r="M86" s="42"/>
    </row>
    <row r="87" spans="1:13" ht="30" customHeight="1" x14ac:dyDescent="0.3">
      <c r="A87" s="98"/>
      <c r="B87" s="98"/>
      <c r="C87" s="98" t="s">
        <v>687</v>
      </c>
      <c r="D87" s="99" t="s">
        <v>91</v>
      </c>
      <c r="E87" s="98" t="s">
        <v>765</v>
      </c>
      <c r="F87" s="34" t="s">
        <v>6</v>
      </c>
      <c r="G87" s="100" t="s">
        <v>1127</v>
      </c>
      <c r="H87" s="99" t="s">
        <v>710</v>
      </c>
      <c r="I87" s="99" t="s">
        <v>8</v>
      </c>
      <c r="J87" s="99" t="s">
        <v>8</v>
      </c>
      <c r="K87" s="87" t="s">
        <v>691</v>
      </c>
      <c r="L87" s="52">
        <v>9420</v>
      </c>
      <c r="M87" s="42" t="s">
        <v>156</v>
      </c>
    </row>
    <row r="88" spans="1:13" ht="30" customHeight="1" x14ac:dyDescent="0.3">
      <c r="A88" s="98"/>
      <c r="B88" s="98"/>
      <c r="C88" s="98"/>
      <c r="D88" s="99"/>
      <c r="E88" s="99"/>
      <c r="F88" s="34" t="s">
        <v>7</v>
      </c>
      <c r="G88" s="100"/>
      <c r="H88" s="99"/>
      <c r="I88" s="99"/>
      <c r="J88" s="99"/>
      <c r="K88" s="87"/>
      <c r="L88" s="52"/>
      <c r="M88" s="42"/>
    </row>
    <row r="89" spans="1:13" ht="60" customHeight="1" x14ac:dyDescent="0.3">
      <c r="A89" s="98"/>
      <c r="B89" s="98"/>
      <c r="C89" s="36" t="s">
        <v>687</v>
      </c>
      <c r="D89" s="34" t="s">
        <v>191</v>
      </c>
      <c r="E89" s="104" t="s">
        <v>192</v>
      </c>
      <c r="F89" s="104"/>
      <c r="G89" s="104"/>
      <c r="H89" s="34" t="s">
        <v>115</v>
      </c>
      <c r="I89" s="34" t="s">
        <v>95</v>
      </c>
      <c r="J89" s="34" t="s">
        <v>95</v>
      </c>
      <c r="K89" s="8" t="s">
        <v>1256</v>
      </c>
      <c r="L89" s="54">
        <f>L81*L87/1000</f>
        <v>94.2</v>
      </c>
      <c r="M89" s="44" t="s">
        <v>115</v>
      </c>
    </row>
    <row r="90" spans="1:13" ht="30" customHeight="1" x14ac:dyDescent="0.3">
      <c r="A90" s="98" t="s">
        <v>1051</v>
      </c>
      <c r="B90" s="98" t="s">
        <v>990</v>
      </c>
      <c r="C90" s="98" t="s">
        <v>687</v>
      </c>
      <c r="D90" s="99" t="s">
        <v>193</v>
      </c>
      <c r="E90" s="98" t="s">
        <v>978</v>
      </c>
      <c r="F90" s="36" t="s">
        <v>133</v>
      </c>
      <c r="G90" s="100" t="s">
        <v>95</v>
      </c>
      <c r="H90" s="99" t="s">
        <v>95</v>
      </c>
      <c r="I90" s="99" t="s">
        <v>95</v>
      </c>
      <c r="J90" s="99" t="s">
        <v>150</v>
      </c>
      <c r="K90" s="85" t="s">
        <v>984</v>
      </c>
      <c r="L90" s="52" t="str">
        <f>'2. Data 수집·관리표'!J98</f>
        <v>LNG</v>
      </c>
      <c r="M90" s="42" t="s">
        <v>222</v>
      </c>
    </row>
    <row r="91" spans="1:13" ht="30" customHeight="1" x14ac:dyDescent="0.3">
      <c r="A91" s="99"/>
      <c r="B91" s="98"/>
      <c r="C91" s="98"/>
      <c r="D91" s="99"/>
      <c r="E91" s="98"/>
      <c r="F91" s="36" t="s">
        <v>319</v>
      </c>
      <c r="G91" s="100"/>
      <c r="H91" s="99"/>
      <c r="I91" s="99"/>
      <c r="J91" s="99"/>
      <c r="K91" s="85"/>
      <c r="L91" s="52" t="str">
        <f>'2. Data 수집·관리표'!J99</f>
        <v>-</v>
      </c>
      <c r="M91" s="42"/>
    </row>
    <row r="92" spans="1:13" ht="30" customHeight="1" x14ac:dyDescent="0.3">
      <c r="A92" s="99"/>
      <c r="B92" s="98"/>
      <c r="C92" s="98"/>
      <c r="D92" s="99" t="s">
        <v>1044</v>
      </c>
      <c r="E92" s="98" t="s">
        <v>979</v>
      </c>
      <c r="F92" s="36" t="s">
        <v>321</v>
      </c>
      <c r="G92" s="100" t="s">
        <v>1102</v>
      </c>
      <c r="H92" s="99" t="s">
        <v>709</v>
      </c>
      <c r="I92" s="99" t="s">
        <v>525</v>
      </c>
      <c r="J92" s="99" t="s">
        <v>320</v>
      </c>
      <c r="K92" s="85" t="s">
        <v>983</v>
      </c>
      <c r="L92" s="52">
        <f>'2. Data 수집·관리표'!J100</f>
        <v>20</v>
      </c>
      <c r="M92" s="42" t="s">
        <v>322</v>
      </c>
    </row>
    <row r="93" spans="1:13" ht="30" customHeight="1" x14ac:dyDescent="0.3">
      <c r="A93" s="99"/>
      <c r="B93" s="98"/>
      <c r="C93" s="98"/>
      <c r="D93" s="99"/>
      <c r="E93" s="98"/>
      <c r="F93" s="36" t="s">
        <v>323</v>
      </c>
      <c r="G93" s="100"/>
      <c r="H93" s="99"/>
      <c r="I93" s="99"/>
      <c r="J93" s="99"/>
      <c r="K93" s="85"/>
      <c r="L93" s="52" t="str">
        <f>'2. Data 수집·관리표'!J101</f>
        <v>-</v>
      </c>
      <c r="M93" s="42"/>
    </row>
    <row r="94" spans="1:13" ht="30" customHeight="1" x14ac:dyDescent="0.3">
      <c r="A94" s="99"/>
      <c r="B94" s="98"/>
      <c r="C94" s="98"/>
      <c r="D94" s="99" t="s">
        <v>1045</v>
      </c>
      <c r="E94" s="98" t="s">
        <v>324</v>
      </c>
      <c r="F94" s="36" t="s">
        <v>325</v>
      </c>
      <c r="G94" s="100" t="s">
        <v>1127</v>
      </c>
      <c r="H94" s="99" t="s">
        <v>710</v>
      </c>
      <c r="I94" s="99" t="s">
        <v>220</v>
      </c>
      <c r="J94" s="99" t="s">
        <v>220</v>
      </c>
      <c r="K94" s="85" t="s">
        <v>326</v>
      </c>
      <c r="L94" s="52">
        <v>9420</v>
      </c>
      <c r="M94" s="42" t="s">
        <v>327</v>
      </c>
    </row>
    <row r="95" spans="1:13" ht="30" customHeight="1" x14ac:dyDescent="0.3">
      <c r="A95" s="99"/>
      <c r="B95" s="98"/>
      <c r="C95" s="98"/>
      <c r="D95" s="99"/>
      <c r="E95" s="98"/>
      <c r="F95" s="36" t="s">
        <v>323</v>
      </c>
      <c r="G95" s="100"/>
      <c r="H95" s="99"/>
      <c r="I95" s="99"/>
      <c r="J95" s="99"/>
      <c r="K95" s="85"/>
      <c r="L95" s="52"/>
      <c r="M95" s="42"/>
    </row>
    <row r="96" spans="1:13" ht="30" customHeight="1" x14ac:dyDescent="0.3">
      <c r="A96" s="99"/>
      <c r="B96" s="98"/>
      <c r="C96" s="98"/>
      <c r="D96" s="99" t="s">
        <v>1046</v>
      </c>
      <c r="E96" s="98" t="s">
        <v>328</v>
      </c>
      <c r="F96" s="36" t="s">
        <v>325</v>
      </c>
      <c r="G96" s="100" t="s">
        <v>1166</v>
      </c>
      <c r="H96" s="99" t="s">
        <v>329</v>
      </c>
      <c r="I96" s="99" t="s">
        <v>220</v>
      </c>
      <c r="J96" s="99" t="s">
        <v>220</v>
      </c>
      <c r="K96" s="103" t="s">
        <v>1255</v>
      </c>
      <c r="L96" s="58">
        <f>L92*L94/1000</f>
        <v>188.4</v>
      </c>
      <c r="M96" s="51" t="s">
        <v>329</v>
      </c>
    </row>
    <row r="97" spans="1:13" ht="30" customHeight="1" x14ac:dyDescent="0.3">
      <c r="A97" s="99"/>
      <c r="B97" s="98"/>
      <c r="C97" s="98"/>
      <c r="D97" s="99"/>
      <c r="E97" s="98"/>
      <c r="F97" s="36" t="s">
        <v>323</v>
      </c>
      <c r="G97" s="100"/>
      <c r="H97" s="99"/>
      <c r="I97" s="99"/>
      <c r="J97" s="99"/>
      <c r="K97" s="103"/>
      <c r="L97" s="58"/>
      <c r="M97" s="51"/>
    </row>
    <row r="98" spans="1:13" ht="45" customHeight="1" x14ac:dyDescent="0.3">
      <c r="A98" s="99"/>
      <c r="B98" s="98" t="s">
        <v>989</v>
      </c>
      <c r="C98" s="99" t="s">
        <v>687</v>
      </c>
      <c r="D98" s="34" t="s">
        <v>23</v>
      </c>
      <c r="E98" s="98" t="s">
        <v>985</v>
      </c>
      <c r="F98" s="98"/>
      <c r="G98" s="40" t="s">
        <v>1101</v>
      </c>
      <c r="H98" s="34" t="s">
        <v>96</v>
      </c>
      <c r="I98" s="34" t="s">
        <v>190</v>
      </c>
      <c r="J98" s="34" t="s">
        <v>986</v>
      </c>
      <c r="K98" s="20" t="s">
        <v>987</v>
      </c>
      <c r="L98" s="52">
        <f>'2. Data 수집·관리표'!J97</f>
        <v>225</v>
      </c>
      <c r="M98" s="42" t="s">
        <v>96</v>
      </c>
    </row>
    <row r="99" spans="1:13" ht="60" customHeight="1" x14ac:dyDescent="0.3">
      <c r="A99" s="99"/>
      <c r="B99" s="98"/>
      <c r="C99" s="99"/>
      <c r="D99" s="34" t="s">
        <v>1047</v>
      </c>
      <c r="E99" s="98" t="s">
        <v>988</v>
      </c>
      <c r="F99" s="98"/>
      <c r="G99" s="40" t="s">
        <v>1167</v>
      </c>
      <c r="H99" s="34" t="s">
        <v>330</v>
      </c>
      <c r="I99" s="34" t="s">
        <v>221</v>
      </c>
      <c r="J99" s="34" t="s">
        <v>221</v>
      </c>
      <c r="K99" s="61" t="s">
        <v>1261</v>
      </c>
      <c r="L99" s="58">
        <f>L98*860*2.6/1000</f>
        <v>503.1</v>
      </c>
      <c r="M99" s="51" t="s">
        <v>330</v>
      </c>
    </row>
    <row r="100" spans="1:13" ht="60" customHeight="1" x14ac:dyDescent="0.3">
      <c r="A100" s="99"/>
      <c r="B100" s="34" t="s">
        <v>973</v>
      </c>
      <c r="C100" s="34" t="s">
        <v>687</v>
      </c>
      <c r="D100" s="34" t="s">
        <v>331</v>
      </c>
      <c r="E100" s="104" t="s">
        <v>332</v>
      </c>
      <c r="F100" s="104"/>
      <c r="G100" s="104"/>
      <c r="H100" s="34" t="s">
        <v>330</v>
      </c>
      <c r="I100" s="34" t="s">
        <v>221</v>
      </c>
      <c r="J100" s="34" t="s">
        <v>221</v>
      </c>
      <c r="K100" s="8" t="s">
        <v>1262</v>
      </c>
      <c r="L100" s="54">
        <f>L99+L96</f>
        <v>691.5</v>
      </c>
      <c r="M100" s="44" t="s">
        <v>330</v>
      </c>
    </row>
    <row r="101" spans="1:13" ht="30" customHeight="1" x14ac:dyDescent="0.3">
      <c r="A101" s="98" t="s">
        <v>936</v>
      </c>
      <c r="B101" s="98"/>
      <c r="C101" s="99" t="s">
        <v>687</v>
      </c>
      <c r="D101" s="34" t="s">
        <v>333</v>
      </c>
      <c r="E101" s="98" t="s">
        <v>991</v>
      </c>
      <c r="F101" s="98"/>
      <c r="G101" s="98"/>
      <c r="H101" s="34" t="s">
        <v>330</v>
      </c>
      <c r="I101" s="34" t="s">
        <v>221</v>
      </c>
      <c r="J101" s="34" t="s">
        <v>221</v>
      </c>
      <c r="K101" s="85" t="s">
        <v>334</v>
      </c>
      <c r="L101" s="52">
        <f>L7</f>
        <v>24140.891039999999</v>
      </c>
      <c r="M101" s="42" t="s">
        <v>335</v>
      </c>
    </row>
    <row r="102" spans="1:13" ht="30" customHeight="1" x14ac:dyDescent="0.3">
      <c r="A102" s="98"/>
      <c r="B102" s="98"/>
      <c r="C102" s="99"/>
      <c r="D102" s="34" t="s">
        <v>336</v>
      </c>
      <c r="E102" s="98" t="s">
        <v>992</v>
      </c>
      <c r="F102" s="98"/>
      <c r="G102" s="98"/>
      <c r="H102" s="34" t="s">
        <v>335</v>
      </c>
      <c r="I102" s="34" t="s">
        <v>219</v>
      </c>
      <c r="J102" s="34" t="s">
        <v>219</v>
      </c>
      <c r="K102" s="85"/>
      <c r="L102" s="52">
        <f>L78</f>
        <v>20236.658823529415</v>
      </c>
      <c r="M102" s="42" t="s">
        <v>329</v>
      </c>
    </row>
    <row r="103" spans="1:13" ht="30" customHeight="1" x14ac:dyDescent="0.3">
      <c r="A103" s="98"/>
      <c r="B103" s="98"/>
      <c r="C103" s="99"/>
      <c r="D103" s="34" t="s">
        <v>337</v>
      </c>
      <c r="E103" s="98" t="s">
        <v>993</v>
      </c>
      <c r="F103" s="98"/>
      <c r="G103" s="98"/>
      <c r="H103" s="34" t="s">
        <v>329</v>
      </c>
      <c r="I103" s="34" t="s">
        <v>220</v>
      </c>
      <c r="J103" s="34" t="s">
        <v>220</v>
      </c>
      <c r="K103" s="85"/>
      <c r="L103" s="52">
        <f>L89</f>
        <v>94.2</v>
      </c>
      <c r="M103" s="42" t="s">
        <v>330</v>
      </c>
    </row>
    <row r="104" spans="1:13" ht="30" customHeight="1" x14ac:dyDescent="0.3">
      <c r="A104" s="98"/>
      <c r="B104" s="98"/>
      <c r="C104" s="99"/>
      <c r="D104" s="34" t="s">
        <v>331</v>
      </c>
      <c r="E104" s="98" t="s">
        <v>994</v>
      </c>
      <c r="F104" s="98"/>
      <c r="G104" s="98"/>
      <c r="H104" s="34" t="s">
        <v>330</v>
      </c>
      <c r="I104" s="34" t="s">
        <v>221</v>
      </c>
      <c r="J104" s="34" t="s">
        <v>221</v>
      </c>
      <c r="K104" s="85"/>
      <c r="L104" s="52">
        <f>L100</f>
        <v>691.5</v>
      </c>
      <c r="M104" s="42" t="s">
        <v>330</v>
      </c>
    </row>
    <row r="105" spans="1:13" ht="60" customHeight="1" x14ac:dyDescent="0.3">
      <c r="A105" s="98"/>
      <c r="B105" s="98"/>
      <c r="C105" s="99"/>
      <c r="D105" s="104" t="s">
        <v>338</v>
      </c>
      <c r="E105" s="84"/>
      <c r="F105" s="84"/>
      <c r="G105" s="84"/>
      <c r="H105" s="34" t="s">
        <v>339</v>
      </c>
      <c r="I105" s="34" t="s">
        <v>221</v>
      </c>
      <c r="J105" s="34" t="s">
        <v>221</v>
      </c>
      <c r="K105" s="8" t="s">
        <v>1263</v>
      </c>
      <c r="L105" s="54">
        <f>(L102-(L103+L104))/(0.97*(L101+L103))*100</f>
        <v>82.741735265286437</v>
      </c>
      <c r="M105" s="44" t="s">
        <v>339</v>
      </c>
    </row>
  </sheetData>
  <mergeCells count="311">
    <mergeCell ref="C64:C70"/>
    <mergeCell ref="B64:B70"/>
    <mergeCell ref="E101:G101"/>
    <mergeCell ref="K101:K104"/>
    <mergeCell ref="E102:G102"/>
    <mergeCell ref="E103:G103"/>
    <mergeCell ref="E104:G104"/>
    <mergeCell ref="D105:G105"/>
    <mergeCell ref="A90:A100"/>
    <mergeCell ref="D94:D95"/>
    <mergeCell ref="E94:E95"/>
    <mergeCell ref="G94:G95"/>
    <mergeCell ref="K94:K95"/>
    <mergeCell ref="D96:D97"/>
    <mergeCell ref="E96:E97"/>
    <mergeCell ref="G96:G97"/>
    <mergeCell ref="K96:K97"/>
    <mergeCell ref="B98:B99"/>
    <mergeCell ref="C98:C99"/>
    <mergeCell ref="A101:B105"/>
    <mergeCell ref="C101:C105"/>
    <mergeCell ref="E89:G89"/>
    <mergeCell ref="E90:E91"/>
    <mergeCell ref="E92:E93"/>
    <mergeCell ref="G92:G93"/>
    <mergeCell ref="E98:F98"/>
    <mergeCell ref="E99:F99"/>
    <mergeCell ref="K90:K91"/>
    <mergeCell ref="K92:K93"/>
    <mergeCell ref="E100:G100"/>
    <mergeCell ref="D87:D88"/>
    <mergeCell ref="G40:G41"/>
    <mergeCell ref="K40:K41"/>
    <mergeCell ref="D62:D63"/>
    <mergeCell ref="E62:E63"/>
    <mergeCell ref="G62:G63"/>
    <mergeCell ref="K62:K63"/>
    <mergeCell ref="E81:E82"/>
    <mergeCell ref="G81:G82"/>
    <mergeCell ref="E87:E88"/>
    <mergeCell ref="G87:G88"/>
    <mergeCell ref="K87:K88"/>
    <mergeCell ref="E68:F68"/>
    <mergeCell ref="E69:F69"/>
    <mergeCell ref="E78:G78"/>
    <mergeCell ref="E70:F70"/>
    <mergeCell ref="E65:F65"/>
    <mergeCell ref="E66:F66"/>
    <mergeCell ref="E67:F67"/>
    <mergeCell ref="D40:D41"/>
    <mergeCell ref="E40:E41"/>
    <mergeCell ref="D30:D31"/>
    <mergeCell ref="E30:E31"/>
    <mergeCell ref="G30:G31"/>
    <mergeCell ref="E79:E80"/>
    <mergeCell ref="K60:K61"/>
    <mergeCell ref="J52:J53"/>
    <mergeCell ref="I52:I53"/>
    <mergeCell ref="H52:H53"/>
    <mergeCell ref="I54:I55"/>
    <mergeCell ref="J54:J55"/>
    <mergeCell ref="J56:J57"/>
    <mergeCell ref="I56:I57"/>
    <mergeCell ref="J58:J59"/>
    <mergeCell ref="I58:I59"/>
    <mergeCell ref="K30:K31"/>
    <mergeCell ref="D52:D53"/>
    <mergeCell ref="E52:E53"/>
    <mergeCell ref="G52:G53"/>
    <mergeCell ref="K52:K53"/>
    <mergeCell ref="D58:D59"/>
    <mergeCell ref="E58:E59"/>
    <mergeCell ref="G58:G59"/>
    <mergeCell ref="H58:H59"/>
    <mergeCell ref="K58:K59"/>
    <mergeCell ref="K54:K55"/>
    <mergeCell ref="D56:D57"/>
    <mergeCell ref="E56:E57"/>
    <mergeCell ref="G56:G57"/>
    <mergeCell ref="H56:H57"/>
    <mergeCell ref="K56:K57"/>
    <mergeCell ref="G54:G55"/>
    <mergeCell ref="H54:H55"/>
    <mergeCell ref="D36:D37"/>
    <mergeCell ref="E36:E37"/>
    <mergeCell ref="G36:G37"/>
    <mergeCell ref="H36:H37"/>
    <mergeCell ref="K36:K37"/>
    <mergeCell ref="D38:D39"/>
    <mergeCell ref="E38:E39"/>
    <mergeCell ref="G38:G39"/>
    <mergeCell ref="H38:H39"/>
    <mergeCell ref="K38:K39"/>
    <mergeCell ref="J36:J37"/>
    <mergeCell ref="I36:I37"/>
    <mergeCell ref="J38:J39"/>
    <mergeCell ref="I38:I39"/>
    <mergeCell ref="K32:K33"/>
    <mergeCell ref="D34:D35"/>
    <mergeCell ref="E34:E35"/>
    <mergeCell ref="G34:G35"/>
    <mergeCell ref="H34:H35"/>
    <mergeCell ref="K34:K35"/>
    <mergeCell ref="D32:D33"/>
    <mergeCell ref="E32:E33"/>
    <mergeCell ref="G32:G33"/>
    <mergeCell ref="H32:H33"/>
    <mergeCell ref="I32:I33"/>
    <mergeCell ref="J32:J33"/>
    <mergeCell ref="J34:J35"/>
    <mergeCell ref="I34:I35"/>
    <mergeCell ref="K48:K49"/>
    <mergeCell ref="D50:D51"/>
    <mergeCell ref="E50:E51"/>
    <mergeCell ref="G50:G51"/>
    <mergeCell ref="H50:H51"/>
    <mergeCell ref="K50:K51"/>
    <mergeCell ref="J50:J51"/>
    <mergeCell ref="I50:I51"/>
    <mergeCell ref="J48:J49"/>
    <mergeCell ref="I48:I49"/>
    <mergeCell ref="K42:K43"/>
    <mergeCell ref="J42:J43"/>
    <mergeCell ref="I42:I43"/>
    <mergeCell ref="D44:D45"/>
    <mergeCell ref="E44:E45"/>
    <mergeCell ref="G44:G45"/>
    <mergeCell ref="H44:H45"/>
    <mergeCell ref="K44:K45"/>
    <mergeCell ref="D46:D47"/>
    <mergeCell ref="E46:E47"/>
    <mergeCell ref="G46:G47"/>
    <mergeCell ref="H46:H47"/>
    <mergeCell ref="K46:K47"/>
    <mergeCell ref="J46:J47"/>
    <mergeCell ref="I46:I47"/>
    <mergeCell ref="J44:J45"/>
    <mergeCell ref="I44:I45"/>
    <mergeCell ref="K24:K25"/>
    <mergeCell ref="D26:D27"/>
    <mergeCell ref="E26:E27"/>
    <mergeCell ref="G26:G27"/>
    <mergeCell ref="H26:H27"/>
    <mergeCell ref="K26:K27"/>
    <mergeCell ref="D28:D29"/>
    <mergeCell ref="E28:E29"/>
    <mergeCell ref="G28:G29"/>
    <mergeCell ref="H28:H29"/>
    <mergeCell ref="K28:K29"/>
    <mergeCell ref="A8:A78"/>
    <mergeCell ref="E8:E10"/>
    <mergeCell ref="D20:D21"/>
    <mergeCell ref="E20:E21"/>
    <mergeCell ref="G20:G21"/>
    <mergeCell ref="D24:D25"/>
    <mergeCell ref="E24:E25"/>
    <mergeCell ref="G24:G25"/>
    <mergeCell ref="H24:H25"/>
    <mergeCell ref="D42:D43"/>
    <mergeCell ref="E42:E43"/>
    <mergeCell ref="G42:G43"/>
    <mergeCell ref="H42:H43"/>
    <mergeCell ref="D48:D49"/>
    <mergeCell ref="E48:E49"/>
    <mergeCell ref="G48:G49"/>
    <mergeCell ref="H48:H49"/>
    <mergeCell ref="D54:D55"/>
    <mergeCell ref="E54:E55"/>
    <mergeCell ref="D60:D61"/>
    <mergeCell ref="E60:E61"/>
    <mergeCell ref="G60:G61"/>
    <mergeCell ref="H60:H61"/>
    <mergeCell ref="E64:F64"/>
    <mergeCell ref="H22:H23"/>
    <mergeCell ref="K22:K23"/>
    <mergeCell ref="E3:E5"/>
    <mergeCell ref="E6:F6"/>
    <mergeCell ref="E7:G7"/>
    <mergeCell ref="E17:F17"/>
    <mergeCell ref="I22:I23"/>
    <mergeCell ref="H18:H19"/>
    <mergeCell ref="I18:I19"/>
    <mergeCell ref="J18:J19"/>
    <mergeCell ref="K18:K19"/>
    <mergeCell ref="D1:D2"/>
    <mergeCell ref="E1:F2"/>
    <mergeCell ref="G1:G2"/>
    <mergeCell ref="H1:H2"/>
    <mergeCell ref="I1:I2"/>
    <mergeCell ref="J1:J2"/>
    <mergeCell ref="K1:K2"/>
    <mergeCell ref="L1:M1"/>
    <mergeCell ref="C1:C2"/>
    <mergeCell ref="C3:C7"/>
    <mergeCell ref="C8:C10"/>
    <mergeCell ref="I24:I25"/>
    <mergeCell ref="J24:J25"/>
    <mergeCell ref="J26:J27"/>
    <mergeCell ref="I26:I27"/>
    <mergeCell ref="J28:J29"/>
    <mergeCell ref="I28:I29"/>
    <mergeCell ref="J30:J31"/>
    <mergeCell ref="I30:I31"/>
    <mergeCell ref="H30:H31"/>
    <mergeCell ref="J15:J16"/>
    <mergeCell ref="G15:G16"/>
    <mergeCell ref="G13:G14"/>
    <mergeCell ref="G11:G12"/>
    <mergeCell ref="H20:H21"/>
    <mergeCell ref="I13:I14"/>
    <mergeCell ref="H15:H16"/>
    <mergeCell ref="I15:I16"/>
    <mergeCell ref="J11:J12"/>
    <mergeCell ref="J13:J14"/>
    <mergeCell ref="J20:J21"/>
    <mergeCell ref="I20:I21"/>
    <mergeCell ref="J22:J23"/>
    <mergeCell ref="J60:J61"/>
    <mergeCell ref="I60:I61"/>
    <mergeCell ref="J40:J41"/>
    <mergeCell ref="I40:I41"/>
    <mergeCell ref="H40:H41"/>
    <mergeCell ref="C20:C41"/>
    <mergeCell ref="C42:C63"/>
    <mergeCell ref="K11:K12"/>
    <mergeCell ref="K13:K14"/>
    <mergeCell ref="K15:K16"/>
    <mergeCell ref="D11:D12"/>
    <mergeCell ref="D13:D14"/>
    <mergeCell ref="D15:D16"/>
    <mergeCell ref="E11:E12"/>
    <mergeCell ref="E13:E14"/>
    <mergeCell ref="E15:E16"/>
    <mergeCell ref="H11:H12"/>
    <mergeCell ref="I11:I12"/>
    <mergeCell ref="H13:H14"/>
    <mergeCell ref="H62:H63"/>
    <mergeCell ref="K20:K21"/>
    <mergeCell ref="D22:D23"/>
    <mergeCell ref="E22:E23"/>
    <mergeCell ref="G22:G23"/>
    <mergeCell ref="I87:I88"/>
    <mergeCell ref="J87:J88"/>
    <mergeCell ref="A3:B7"/>
    <mergeCell ref="A1:B2"/>
    <mergeCell ref="B8:B10"/>
    <mergeCell ref="B11:B19"/>
    <mergeCell ref="B20:B41"/>
    <mergeCell ref="B42:B63"/>
    <mergeCell ref="G79:G80"/>
    <mergeCell ref="E71:F71"/>
    <mergeCell ref="E72:F72"/>
    <mergeCell ref="E73:F73"/>
    <mergeCell ref="E74:F74"/>
    <mergeCell ref="E75:F75"/>
    <mergeCell ref="E76:F76"/>
    <mergeCell ref="E77:F77"/>
    <mergeCell ref="C71:C77"/>
    <mergeCell ref="B71:B77"/>
    <mergeCell ref="D18:D19"/>
    <mergeCell ref="E18:E19"/>
    <mergeCell ref="G18:G19"/>
    <mergeCell ref="J62:J63"/>
    <mergeCell ref="I62:I63"/>
    <mergeCell ref="C11:C19"/>
    <mergeCell ref="K79:K80"/>
    <mergeCell ref="K81:K82"/>
    <mergeCell ref="C79:C82"/>
    <mergeCell ref="C83:C86"/>
    <mergeCell ref="E83:E84"/>
    <mergeCell ref="G83:G84"/>
    <mergeCell ref="H83:H84"/>
    <mergeCell ref="I83:I84"/>
    <mergeCell ref="J83:J84"/>
    <mergeCell ref="E85:E86"/>
    <mergeCell ref="G85:G86"/>
    <mergeCell ref="H85:H86"/>
    <mergeCell ref="I85:I86"/>
    <mergeCell ref="J85:J86"/>
    <mergeCell ref="K83:K84"/>
    <mergeCell ref="K85:K86"/>
    <mergeCell ref="H79:H80"/>
    <mergeCell ref="I79:I80"/>
    <mergeCell ref="J79:J80"/>
    <mergeCell ref="H81:H82"/>
    <mergeCell ref="I81:I82"/>
    <mergeCell ref="J81:J82"/>
    <mergeCell ref="C87:C88"/>
    <mergeCell ref="A79:B89"/>
    <mergeCell ref="J96:J97"/>
    <mergeCell ref="I96:I97"/>
    <mergeCell ref="H96:H97"/>
    <mergeCell ref="J94:J95"/>
    <mergeCell ref="I94:I95"/>
    <mergeCell ref="H94:H95"/>
    <mergeCell ref="J92:J93"/>
    <mergeCell ref="I92:I93"/>
    <mergeCell ref="H92:H93"/>
    <mergeCell ref="J90:J91"/>
    <mergeCell ref="I90:I91"/>
    <mergeCell ref="H90:H91"/>
    <mergeCell ref="G90:G91"/>
    <mergeCell ref="D85:D86"/>
    <mergeCell ref="D83:D84"/>
    <mergeCell ref="D81:D82"/>
    <mergeCell ref="D79:D80"/>
    <mergeCell ref="D92:D93"/>
    <mergeCell ref="D90:D91"/>
    <mergeCell ref="B90:B97"/>
    <mergeCell ref="C90:C97"/>
    <mergeCell ref="H87:H88"/>
  </mergeCells>
  <phoneticPr fontId="3" type="noConversion"/>
  <pageMargins left="0.16" right="0.16" top="0.31" bottom="0.16" header="0.16" footer="0.16"/>
  <pageSetup paperSize="8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시설 일반 현황</vt:lpstr>
      <vt:lpstr>2. Data 수집·관리표</vt:lpstr>
      <vt:lpstr>3. LHVw 산정표(생활폐기물 소각시설)</vt:lpstr>
      <vt:lpstr>4. LHVw 산정표(사업장폐기물 소각시설-보일러일체형)</vt:lpstr>
      <vt:lpstr>5. LHVw 산정표(사업장폐기물 소각시설-보일러분리형)</vt:lpstr>
      <vt:lpstr>6. 에너지 회수효율 산정표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Nier</dc:creator>
  <cp:lastModifiedBy>Nier</cp:lastModifiedBy>
  <cp:lastPrinted>2017-11-06T00:52:50Z</cp:lastPrinted>
  <dcterms:created xsi:type="dcterms:W3CDTF">2016-12-16T00:49:26Z</dcterms:created>
  <dcterms:modified xsi:type="dcterms:W3CDTF">2017-12-01T07:07:52Z</dcterms:modified>
</cp:coreProperties>
</file>